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defaultThemeVersion="124226"/>
  <mc:AlternateContent xmlns:mc="http://schemas.openxmlformats.org/markup-compatibility/2006">
    <mc:Choice Requires="x15">
      <x15ac:absPath xmlns:x15ac="http://schemas.microsoft.com/office/spreadsheetml/2010/11/ac" url="C:\Users\Jason\Dropbox (EconMAP)\GraduateSchool\Conferences\GFOA_2023_Portland\Govt_Presentations\"/>
    </mc:Choice>
  </mc:AlternateContent>
  <xr:revisionPtr revIDLastSave="0" documentId="13_ncr:1_{CDA3173B-9D81-4BEE-8120-7797C5B9F94E}" xr6:coauthVersionLast="47" xr6:coauthVersionMax="47" xr10:uidLastSave="{00000000-0000-0000-0000-000000000000}"/>
  <bookViews>
    <workbookView xWindow="-120" yWindow="-120" windowWidth="29040" windowHeight="15720" tabRatio="694" xr2:uid="{00000000-000D-0000-FFFF-FFFF00000000}"/>
  </bookViews>
  <sheets>
    <sheet name="Explanation of the Measures" sheetId="20" r:id="rId1"/>
    <sheet name="Audit Improvement" sheetId="15" r:id="rId2"/>
    <sheet name="Bank Recon" sheetId="1" r:id="rId3"/>
    <sheet name="# days to process Invoices" sheetId="5" r:id="rId4"/>
    <sheet name="Travel advances" sheetId="8" r:id="rId5"/>
    <sheet name="Fixed Asset Inv" sheetId="7" r:id="rId6"/>
    <sheet name="Est Revenues vs Actuals" sheetId="3" r:id="rId7"/>
    <sheet name="Timeliness of SF425 reports" sheetId="16" r:id="rId8"/>
    <sheet name="Reduction in Federal Receivable" sheetId="21" r:id="rId9"/>
    <sheet name="# personnel evaluations" sheetId="18" r:id="rId10"/>
    <sheet name="# hours employee training" sheetId="19" r:id="rId11"/>
    <sheet name="clearing old encumbrances" sheetId="22" r:id="rId12"/>
    <sheet name="Example of measure presentation" sheetId="14" r:id="rId13"/>
    <sheet name="Reduction in unused Federal $$s" sheetId="17" r:id="rId14"/>
  </sheets>
  <definedNames>
    <definedName name="_xlnm.Print_Titles" localSheetId="0">'Explanation of the Measures'!$1:$1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1" l="1"/>
  <c r="H48" i="1"/>
  <c r="C26" i="19" l="1"/>
  <c r="C27" i="19"/>
  <c r="C28" i="19"/>
  <c r="C29" i="19"/>
  <c r="C30" i="19"/>
  <c r="C31" i="19"/>
  <c r="C32" i="19"/>
  <c r="C25" i="19"/>
  <c r="C33" i="19" l="1"/>
  <c r="C22" i="16"/>
  <c r="J22" i="16"/>
  <c r="G22" i="16"/>
  <c r="D22" i="16"/>
  <c r="I15" i="16"/>
  <c r="I22" i="16" s="1"/>
  <c r="I16" i="16"/>
  <c r="I17" i="16"/>
  <c r="I18" i="16"/>
  <c r="I19" i="16"/>
  <c r="I20" i="16"/>
  <c r="I21" i="16"/>
  <c r="F13" i="16"/>
  <c r="F14" i="16"/>
  <c r="F15" i="16"/>
  <c r="F16" i="16"/>
  <c r="F17" i="16"/>
  <c r="F18" i="16"/>
  <c r="F19" i="16"/>
  <c r="F20" i="16"/>
  <c r="F21" i="16"/>
  <c r="F12" i="16"/>
  <c r="F22" i="16" l="1"/>
  <c r="G15" i="3" l="1"/>
  <c r="G14" i="3"/>
  <c r="G13" i="3"/>
  <c r="G12" i="3"/>
  <c r="G11" i="3"/>
  <c r="E9" i="3"/>
  <c r="D15" i="3"/>
  <c r="E15" i="3" s="1"/>
  <c r="F12" i="8"/>
  <c r="F11" i="8"/>
  <c r="N60" i="1"/>
  <c r="M60" i="1"/>
  <c r="N59" i="1"/>
  <c r="M59" i="1"/>
  <c r="E8" i="5"/>
  <c r="E9" i="5"/>
  <c r="E10" i="5"/>
  <c r="E11" i="5"/>
  <c r="E12" i="5"/>
  <c r="E13" i="5"/>
  <c r="E14" i="5"/>
  <c r="E15" i="5"/>
  <c r="E7" i="5"/>
  <c r="F10" i="8"/>
  <c r="G10" i="8" s="1"/>
  <c r="F7" i="8"/>
  <c r="G7" i="8" s="1"/>
  <c r="F9" i="8"/>
  <c r="G9" i="8" s="1"/>
  <c r="F8" i="8"/>
  <c r="G8" i="8" s="1"/>
  <c r="D14" i="3"/>
  <c r="E14" i="3" s="1"/>
  <c r="D13" i="3"/>
  <c r="D12" i="3"/>
  <c r="E12" i="3" s="1"/>
  <c r="D11" i="3"/>
  <c r="E11" i="3" s="1"/>
  <c r="E13" i="3"/>
  <c r="F47" i="1"/>
  <c r="E47" i="1"/>
  <c r="F46" i="1"/>
  <c r="E46" i="1"/>
  <c r="F45" i="1"/>
  <c r="E45" i="1"/>
  <c r="F44" i="1"/>
  <c r="E44" i="1"/>
  <c r="F43" i="1"/>
  <c r="E43" i="1"/>
  <c r="F42" i="1"/>
  <c r="E42" i="1"/>
  <c r="F41" i="1"/>
  <c r="E41" i="1"/>
  <c r="F40" i="1"/>
  <c r="E40" i="1"/>
  <c r="F39" i="1"/>
  <c r="E39" i="1"/>
  <c r="F29" i="1"/>
  <c r="E29" i="1"/>
  <c r="F28" i="1"/>
  <c r="E28" i="1"/>
  <c r="F27" i="1"/>
  <c r="E27" i="1"/>
  <c r="F26" i="1"/>
  <c r="E26" i="1"/>
  <c r="F25" i="1"/>
  <c r="E25" i="1"/>
  <c r="F24" i="1"/>
  <c r="E24" i="1"/>
  <c r="F30" i="1"/>
  <c r="E30" i="1"/>
  <c r="E23" i="1"/>
  <c r="F23" i="1"/>
  <c r="E22" i="1"/>
  <c r="F22" i="1"/>
  <c r="F38" i="1"/>
  <c r="E38" i="1"/>
  <c r="F37" i="1"/>
  <c r="E37" i="1"/>
  <c r="F36" i="1"/>
  <c r="E36" i="1"/>
  <c r="E21" i="1"/>
  <c r="F21" i="1"/>
  <c r="F19" i="1"/>
  <c r="F20" i="1"/>
  <c r="E19" i="1"/>
  <c r="E20" i="1"/>
  <c r="E16" i="5" l="1"/>
  <c r="F1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Debbie</author>
  </authors>
  <commentList>
    <comment ref="B5" authorId="0" shapeId="0" xr:uid="{00000000-0006-0000-0400-000001000000}">
      <text>
        <r>
          <rPr>
            <b/>
            <sz val="9"/>
            <color indexed="81"/>
            <rFont val="Tahoma"/>
            <family val="2"/>
          </rPr>
          <t>Debbie:</t>
        </r>
        <r>
          <rPr>
            <sz val="9"/>
            <color indexed="81"/>
            <rFont val="Tahoma"/>
            <family val="2"/>
          </rPr>
          <t xml:space="preserve">
Fill in the # of days a traveler has to file after completing travel</t>
        </r>
      </text>
    </comment>
  </commentList>
</comments>
</file>

<file path=xl/sharedStrings.xml><?xml version="1.0" encoding="utf-8"?>
<sst xmlns="http://schemas.openxmlformats.org/spreadsheetml/2006/main" count="385" uniqueCount="290">
  <si>
    <t>Month End Date</t>
  </si>
  <si>
    <t>Bank statement receipt date</t>
  </si>
  <si>
    <t>Bank recon completion date</t>
  </si>
  <si>
    <t>Target ?</t>
  </si>
  <si>
    <t>Bank recon date -statement receipt date</t>
  </si>
  <si>
    <t>Bank recon date - month end date</t>
  </si>
  <si>
    <t>n</t>
  </si>
  <si>
    <t>y</t>
  </si>
  <si>
    <t xml:space="preserve">General </t>
  </si>
  <si>
    <t>Bank Account</t>
  </si>
  <si>
    <t>Target</t>
  </si>
  <si>
    <t>30 days</t>
  </si>
  <si>
    <t>Payroll</t>
  </si>
  <si>
    <t xml:space="preserve"> </t>
  </si>
  <si>
    <t>General fund estimated revenues vs actuals</t>
  </si>
  <si>
    <t>Target=</t>
  </si>
  <si>
    <t>Period</t>
  </si>
  <si>
    <t>Actual</t>
  </si>
  <si>
    <t>Error rate</t>
  </si>
  <si>
    <t>Difference</t>
  </si>
  <si>
    <t>no greater than 5% error</t>
  </si>
  <si>
    <t>Amended Budget</t>
  </si>
  <si>
    <t>FY11</t>
  </si>
  <si>
    <t>INV DATE or DATE RCVD IN FINANCE</t>
  </si>
  <si>
    <t>CHECK DATE or DATE SENT TO VENDOR</t>
  </si>
  <si>
    <t xml:space="preserve">Produce an aging report of outstanding advances each quarter and measure the change in each category, starting with current to the number of days that your government has set for filing the travel voucher.  The aging could begin with the invoice date of the advance or a due date if your system has a due date input by the travel clerk (calculated by adding the number of days due after the conclusion of travel).  </t>
  </si>
  <si>
    <t>Travel Advances  balance at 9/30</t>
  </si>
  <si>
    <t>Travel Advances  balance at 12/31</t>
  </si>
  <si>
    <t>(I am using very easy numbers for this example)</t>
  </si>
  <si>
    <t>Travel Advances  balance at 3/31</t>
  </si>
  <si>
    <t>Total advances</t>
  </si>
  <si>
    <t>You may be able to select the date data from your automated system and calculate the # days for each invoice on a spreadsheet for sample transactions for the entire period.  Or, if you are using a manual log book to collect any of the required dates, you may select only a smaller representative period.  The longer the period, the better the data, but it should be no shorter than one week a quarter.</t>
  </si>
  <si>
    <t>Travel Advances  balance at 6/30</t>
  </si>
  <si>
    <t>Travel Advances balances at 9/30</t>
  </si>
  <si>
    <t>The chart below shows how much your government has outstanding in advances in total as well as the overdue vs current</t>
  </si>
  <si>
    <t>As a result, each government will have a different presentation of their measurement results.   Your presentation should show the beginning (at 10-1) and interim measures, with the target indicated, as shown in the example.</t>
  </si>
  <si>
    <t>NOTE:  The % completion is based upon the # of completed departments divided by the total # of departments in your government</t>
  </si>
  <si>
    <t>Sept</t>
  </si>
  <si>
    <t>Oct</t>
  </si>
  <si>
    <t>Nov</t>
  </si>
  <si>
    <t>Dec</t>
  </si>
  <si>
    <t>Jan</t>
  </si>
  <si>
    <t>Feb</t>
  </si>
  <si>
    <t>Mar</t>
  </si>
  <si>
    <t>Apr</t>
  </si>
  <si>
    <t>May</t>
  </si>
  <si>
    <t>Jun</t>
  </si>
  <si>
    <t>Jul</t>
  </si>
  <si>
    <t>Aug</t>
  </si>
  <si>
    <t>CHK DATE minus INV DATE = # DAYS TO PAY INVOICE</t>
  </si>
  <si>
    <t>equals Sum of days/ total items in sample</t>
  </si>
  <si>
    <t>2nd qtr</t>
  </si>
  <si>
    <t>3rd qtr</t>
  </si>
  <si>
    <t xml:space="preserve">Why is this measure important? </t>
  </si>
  <si>
    <t>The “# of days to pay” measure indicates whether the government is complying with its federal  obligations and local government law. State law requires that invoices are paid within 30 days of invoice date or according to contract terms; the state finance office has adopted a target to pay invoices within 20 days.</t>
  </si>
  <si>
    <t xml:space="preserve">What will it take to achieve the targets? </t>
  </si>
  <si>
    <t>Continued focus on adherence to established processes, for example: a) emphasizing to vendors and departments that invoices should be delivered to the finance office on quickly to ensure timely payment; b) timely entry of expenditure transactions; and c) successful employment and implementation of lean government initiatives.</t>
  </si>
  <si>
    <t>FY12</t>
  </si>
  <si>
    <t>FY13</t>
  </si>
  <si>
    <t>7/12</t>
  </si>
  <si>
    <t>Yearly average target rate</t>
  </si>
  <si>
    <t>Yearly Average target rate</t>
  </si>
  <si>
    <t>EXAMPLE--INSERT YOUR OWN TARGET AND YOUR DATES</t>
  </si>
  <si>
    <t>EXAMPLE #1 MONTH BY MONTH</t>
  </si>
  <si>
    <t>EXAMPLE #2 - ANNUAL</t>
  </si>
  <si>
    <t>Account</t>
  </si>
  <si>
    <t>General Fund</t>
  </si>
  <si>
    <t>Payroll Fund</t>
  </si>
  <si>
    <t>Target=30 days after receipt of the bank statement</t>
  </si>
  <si>
    <t>% completion of bank reconciliations completed within the target</t>
  </si>
  <si>
    <t>Include as many periods or years as you have data in order to show a trend</t>
  </si>
  <si>
    <t>(made up for the example)</t>
  </si>
  <si>
    <t>(used 50% of annual estimate)</t>
  </si>
  <si>
    <t>Target +</t>
  </si>
  <si>
    <t>Target -</t>
  </si>
  <si>
    <t># Financial Statement Qualifications</t>
  </si>
  <si>
    <t># Federal Program Qualifications</t>
  </si>
  <si>
    <t># Component Unit Qualifications</t>
  </si>
  <si>
    <t># months late</t>
  </si>
  <si>
    <t>Fill in your own data (you can use the Performeter AFTER analysis for all the data)</t>
  </si>
  <si>
    <t xml:space="preserve">Copy the chart and "Paste Special" as a JPEG, then copy into the Power Point </t>
  </si>
  <si>
    <t>Your Government</t>
  </si>
  <si>
    <t>OR</t>
  </si>
  <si>
    <t>INSTRUCTIONS:</t>
  </si>
  <si>
    <t>Adjust the scale of the number of qualifications, if necessary</t>
  </si>
  <si>
    <t>FY14</t>
  </si>
  <si>
    <t>FY15</t>
  </si>
  <si>
    <t>FY16</t>
  </si>
  <si>
    <t>FY17</t>
  </si>
  <si>
    <t>FY18</t>
  </si>
  <si>
    <t>FY19</t>
  </si>
  <si>
    <t>Ensure the colors are distinct and wide enough to see on the graph</t>
  </si>
  <si>
    <t>AUDIT IMPROVEMENT</t>
  </si>
  <si>
    <t>Bank recon date less month end date</t>
  </si>
  <si>
    <t>Bank recon date less statement receipt date</t>
  </si>
  <si>
    <t>Meet Target ?</t>
  </si>
  <si>
    <t># Days to Process an Invoice</t>
  </si>
  <si>
    <t>The measure should include enough data to represent a standard invoice processing time.  Do not include unusual items.  If your system allows for an easy method to separate the purchases and payments made with federal funds vs local funds, then separate them and present the federal funds.</t>
  </si>
  <si>
    <t>1st qtr</t>
  </si>
  <si>
    <t>4th qtr</t>
  </si>
  <si>
    <t>OVERDUE TRAVEL ADVANCES</t>
  </si>
  <si>
    <r>
      <t>Current            0-</t>
    </r>
    <r>
      <rPr>
        <sz val="10"/>
        <color rgb="FFFF0000"/>
        <rFont val="Arial"/>
        <family val="2"/>
      </rPr>
      <t>??</t>
    </r>
    <r>
      <rPr>
        <sz val="10"/>
        <rFont val="Arial"/>
        <family val="2"/>
      </rPr>
      <t xml:space="preserve"> Days</t>
    </r>
  </si>
  <si>
    <t>Over 15       1st notice</t>
  </si>
  <si>
    <t>Over 30    2nd notice</t>
  </si>
  <si>
    <t>Over 60 begin payroll deductions</t>
  </si>
  <si>
    <t>total overdue (over 15 days)</t>
  </si>
  <si>
    <t>FIXED ASSET INVENTORY</t>
  </si>
  <si>
    <t xml:space="preserve">This measure should indicate your government’s progress towards completing a current physical inventory of fixed assets.  Many of the governments have a completion target date and amount, but not an interim measure.   Some have chosen an interim measure for the # of selected departments to catch up each quarter AND a measure for the current year inventory.  Some rely upon the departments and their procurement/property office to complete the inventory, like VI.  Others have the primary responsibility in Finance.  </t>
  </si>
  <si>
    <t>ESTIMATED REVENUE</t>
  </si>
  <si>
    <t>TIMELINESS OF SF425 REPORTS</t>
  </si>
  <si>
    <t>Note that not all grants require reporting on a quarterly basis</t>
  </si>
  <si>
    <t>Set the target--</t>
  </si>
  <si>
    <t>SF425 reports should have NO time delay.  The target should be 100% timeliness</t>
  </si>
  <si>
    <t xml:space="preserve">Determine the inventory of grants.  </t>
  </si>
  <si>
    <t>The grants office or the grant accountant in finance should have a listing of current grants.  The log should include a notation of the required reporting periods and another which notes the date the report was filed.</t>
  </si>
  <si>
    <t>Include the reporting requirements for the program as well as financial</t>
  </si>
  <si>
    <t>Although your finance office may not have the responsibility for filing the program reports (or maybe even the financial reports) the submission dates should be tracked.  The federal agency doesn't really care which department in your government is responsible for preparing the reports.  Their need is to get the reports filed.  The finance office and/or the grants office should accept the oversight role to ensure the reports are filed.</t>
  </si>
  <si>
    <t>Calculate the # days late for each grant each quarter</t>
  </si>
  <si>
    <t>Grant #1</t>
  </si>
  <si>
    <t>Grant #2</t>
  </si>
  <si>
    <t>Grant #3</t>
  </si>
  <si>
    <t>Grant #4</t>
  </si>
  <si>
    <t>Grant #5</t>
  </si>
  <si>
    <t>Grant #6</t>
  </si>
  <si>
    <t>Grant #7</t>
  </si>
  <si>
    <t>Grant #8</t>
  </si>
  <si>
    <t>Grant #9</t>
  </si>
  <si>
    <t>Grant #10</t>
  </si>
  <si>
    <t># days late</t>
  </si>
  <si>
    <t>on time</t>
  </si>
  <si>
    <t>I have set up an example graph below which includes both measures--the average # days late and the</t>
  </si>
  <si>
    <t>% of grants which were filed on time.  This measure is not represented very well with a graph.  The</t>
  </si>
  <si>
    <t>% of grants filed on time in a table dashboard would be sufficient.</t>
  </si>
  <si>
    <t>REDUCTION IN UNUSED FEDERAL DOLLARS</t>
  </si>
  <si>
    <t>grant funds received late in the fiscal year</t>
  </si>
  <si>
    <t>turnover or loss of grant funded staff or managers</t>
  </si>
  <si>
    <t>new grants with unfamiliar terms and conditions</t>
  </si>
  <si>
    <t>inefficient procurement process</t>
  </si>
  <si>
    <t>inefficient personnel hiring process</t>
  </si>
  <si>
    <t>Define the high risk grants in your government</t>
  </si>
  <si>
    <t>***Grant ending date fields are available in all the FMIS</t>
  </si>
  <si>
    <t xml:space="preserve">systems used by IGFOA members.  However, the field </t>
  </si>
  <si>
    <t xml:space="preserve">may not be completed as it is not a required field </t>
  </si>
  <si>
    <t>when setting up the grant</t>
  </si>
  <si>
    <t>at 9-30 select all open grants which expire 9-30 and calculate the</t>
  </si>
  <si>
    <t>unused balance Budget-Actual-Encumbrances=Unused</t>
  </si>
  <si>
    <t>at 12-31 select grants which expired at 9-30 and calculate the</t>
  </si>
  <si>
    <t>unused balance Budget-Actual=Unused</t>
  </si>
  <si>
    <t>at 9-30 calculate unspent balances of all grants</t>
  </si>
  <si>
    <t xml:space="preserve">review those with large unspent balances and </t>
  </si>
  <si>
    <t>eliminate those which do not expire</t>
  </si>
  <si>
    <t>If the grant accounts do not have a grant ending date available:</t>
  </si>
  <si>
    <t>insufficient matching funds</t>
  </si>
  <si>
    <t xml:space="preserve">Note that programs which require matching which is not available, like Medicaid, </t>
  </si>
  <si>
    <t>should be isolated and explained in a separate section of the measure.</t>
  </si>
  <si>
    <t>Remember that the measure is primarily used to determine if the processes</t>
  </si>
  <si>
    <t>which affect grant accounting and grant delivery are working.</t>
  </si>
  <si>
    <t xml:space="preserve">The purpose of this measure is to track and highlight those federal grant funds which remain unspent </t>
  </si>
  <si>
    <t>at the end of the grant period</t>
  </si>
  <si>
    <t>The are numerous reasons for not fully spending grants and the most common include:</t>
  </si>
  <si>
    <t>***If your FMIS includes the grant ending dates:</t>
  </si>
  <si>
    <t># OF COMPLETED PERSONNEL EVALUATIONS</t>
  </si>
  <si>
    <t>Calculate the unused funds at the end of the grant period:</t>
  </si>
  <si>
    <t>The purpose of this measure is to determine if finance office personnel evaluations are completed as required and more importantly used as a tool to work with staff to build skills and understanding of their role in the organization</t>
  </si>
  <si>
    <t>Determine the measurement period</t>
  </si>
  <si>
    <t xml:space="preserve">Annual personnel evaluations are required by most governments and are normally </t>
  </si>
  <si>
    <t>scattered throughout the year based upon the employee's hire date.</t>
  </si>
  <si>
    <t xml:space="preserve">Even if the evalauations are required only once a year, the measurement should be </t>
  </si>
  <si>
    <t>made on a quarterly basis.</t>
  </si>
  <si>
    <t>Determine the population to track</t>
  </si>
  <si>
    <t>If you are responsible for other divisions (procurement, treasury, revenue &amp; tax, etc)</t>
  </si>
  <si>
    <t>Track all the employees in the core finance operations (payroll, payables, general ledger)</t>
  </si>
  <si>
    <t>calculate a separate measure for the overall operations</t>
  </si>
  <si>
    <t># OF HOURS OF EMPLOYEE TRAINING</t>
  </si>
  <si>
    <t>Determine what is "training"</t>
  </si>
  <si>
    <t>Training could consist of off-island conferences and training (such as the IGFOA) and</t>
  </si>
  <si>
    <t>on-island training conducted out of the office and small group or one-on-one training within the office</t>
  </si>
  <si>
    <t>Determine who will and how to track the training</t>
  </si>
  <si>
    <t>One idea generated at the IGFOA meeting was to set up a separate leave type for training</t>
  </si>
  <si>
    <t xml:space="preserve">so it is easy to capture on the payroll system.  </t>
  </si>
  <si>
    <t>Determine the target</t>
  </si>
  <si>
    <t>Assign one individual within the office who will ensure the training hours are recorded</t>
  </si>
  <si>
    <t xml:space="preserve">You may have a two tiered system for different levels within your organization.  </t>
  </si>
  <si>
    <t>Employee</t>
  </si>
  <si>
    <t>number of hrs</t>
  </si>
  <si>
    <t>% complete</t>
  </si>
  <si>
    <t>target hours</t>
  </si>
  <si>
    <t>Average</t>
  </si>
  <si>
    <t>The measure would be calculated as an average % of the number of employees who received the required training</t>
  </si>
  <si>
    <t xml:space="preserve">Typical is 24-40 hours per year.  </t>
  </si>
  <si>
    <t>EXAMPLE:</t>
  </si>
  <si>
    <t>Measure</t>
  </si>
  <si>
    <t>Purpose</t>
  </si>
  <si>
    <t>Ideal target</t>
  </si>
  <si>
    <t>The first of these measures were selected to respond to long standing issues in the finance offices which often resulted in audit findings.</t>
  </si>
  <si>
    <t>Timely Bank Reconciliation</t>
  </si>
  <si>
    <t>One of the first measures selected by IGFOA in response to internal control &amp; reconciliation audit findings.  Obviously, bank reconciliations are the foundation of all other general ledger recons.  A timely bank recon also helps the finance office use their FMIS as opposed to relying upon side cash tracking systems.</t>
  </si>
  <si>
    <t>No more than 15 days after the receipt of the bank statement.  Banking services available now should allow for daily reconciliations.  The bank recon is complete only after adjustments have been posted to the GL.</t>
  </si>
  <si>
    <t>Reduction in Overdue Travel Advances</t>
  </si>
  <si>
    <t>Also one of the first performance measures chosen.  It measures the % of travel advances which are beyond the government's allowed period to file expense reports.  The purpose is to 1) ensure that federally funded travel is expensed within the grant period and thus 2) enhance federal cash flow.  It is also a measure of the effectiveness of the finance office to ensure government regulations are followed.</t>
  </si>
  <si>
    <t>Governments vary as to their regulations for filing and when payroll deductions begin.  Ideally the % overdue should be zero.  The shorter the "grace" period for filing after the return from travel, the more effective collections are.  Travelers need to file before they lose their receipts!</t>
  </si>
  <si>
    <t>Estimated Revenues vs Actuals</t>
  </si>
  <si>
    <t>Although the task of revenue estimates varies by government (sometimes the Budget office, sometimes the Legislative body, sometimes finance, sometimes a mix of all), this measure is important to finance to aid with calculated the estimates if there appears to be a problem with accuracy.  It is also an easy measure to calculate.</t>
  </si>
  <si>
    <t>Typical targets are 3-5% below or over estimate.  Although it may seem a "win" if revenue estimates are below actuals, in fact it hinders good budgeting.  If "new" revenues pop up during the year, the Legislative bodies are tempted to spend the extra funds outside of the normal open planning and budget process.</t>
  </si>
  <si>
    <t>Fixed Asset Inventory</t>
  </si>
  <si>
    <t xml:space="preserve">Not completing the fixed asset inventory has been a long standing audit issue with many of the governments.  The value of the measure is to set up interim steps to complete the inventory.  For instance, completion by X number of departments each month or a spot check of a certain number of departments (assuming they are responsible for their own inventory) each quarter.  </t>
  </si>
  <si>
    <t>Of course, 100% of the inventory should be completed by year end (or every two years).  As mentioned, interim steps should be established as a full inventory cannot be completed in one day!</t>
  </si>
  <si>
    <t>Completion of the cash management plan</t>
  </si>
  <si>
    <t xml:space="preserve">Every government received findings on cash management.  Often the reason given by the auditors was that the government did not have a "cash management plan".  Even if the Flag territories have Treasury State Agreements for CMIA purposes, it is not a full cash management plan.  The heart of the plan was describing the process where the finance office matches grant drawdowns to grant disbursements, usually using a 3 day turnaround.  Auditors would cite the government if a vendor(s) held his check(s) longer than 3 days.  The plan, showing how the government handled the cash appropriately, would force the auditor to look at the AVERAGE holding period, not individual checks.  </t>
  </si>
  <si>
    <t xml:space="preserve">Done or not done, plus an annual update and checklist.  </t>
  </si>
  <si>
    <t xml:space="preserve">The following measures related to Federal Grant funds came as a result of IGFOA meetings with the US Federal Agencies in San Francisco.  </t>
  </si>
  <si>
    <t># days to process an invoice</t>
  </si>
  <si>
    <t>The purpose of this measure depends upon the source of funds to pay the invoice.  In the case of grant funds, cash should not be an issue, so the measure can define the efficiency of finance operations.  Local funds are more restricted, so the measure will indicate how efficiently the finance office fairly prioritizes vendors.</t>
  </si>
  <si>
    <t xml:space="preserve">Ideally, 10-15 days for federal vendors and no more than 30 days for local funds (which is the requirement in the financial regulations of most governments).  </t>
  </si>
  <si>
    <t>$ and % of unspent federal funds</t>
  </si>
  <si>
    <t xml:space="preserve">The purpose of this measure is to highlight any problems in the grant spending process.  As such, programs with multi-year funds and programs which require matching funds which may not be available (like Medicaid) should be excluded from the calculations.  </t>
  </si>
  <si>
    <t xml:space="preserve">Both % and $ are used to put the amounts in perspective.  In smaller governments there may be a relatively large % of unused funds (calculated by $ left unspent/ total dollar granted) but a small dollar value and in larger governments a seemingly large $ amount but a low % of all federal funds.  </t>
  </si>
  <si>
    <t xml:space="preserve">$ and % of outstanding grant receivables. </t>
  </si>
  <si>
    <t xml:space="preserve">This measures the effectiveness of the finance operations to bill and collect federal funds.  Many of the governments operate on a reimburseable basis with the US federal government so precious local cash is used to pay for federal programs up front.  </t>
  </si>
  <si>
    <t xml:space="preserve">The target should be no more than 30 days or 8% of total federal dollars spent annually.  </t>
  </si>
  <si>
    <t>Timeliness of SF425 reports</t>
  </si>
  <si>
    <t>The federal agencies complained about not receiving timely reports.  Often, the finance office was waiting on the grant manager to file their program report.  This is also a cash flow issue if the federal agency withholds grant reimbursements awaiting the SF425</t>
  </si>
  <si>
    <t>The target should be 100% each quarter.</t>
  </si>
  <si>
    <t xml:space="preserve">The personnel related measures are an outcome of the need to hire and train an effective finance workforce.  </t>
  </si>
  <si>
    <t># training hours</t>
  </si>
  <si>
    <t xml:space="preserve">The purpose of this measure is to ensure that ALL of your staff are given opportunities for appropriate training.  Often, high level staff are allowed to travel to conferences or training (which may or may not be helpful in their jobs) while other staff do not receive any formal training.  The finance office is encouraged to develop appropriate on-line or local course opportunities.  </t>
  </si>
  <si>
    <t>Typcially accounting professionals require 40 hours of CPE per year.  The hours counted should be actual training hours and not include the associated travel.</t>
  </si>
  <si>
    <t>Staff evaluations</t>
  </si>
  <si>
    <t>This measure is helpful to encourage  finance managers to connect with their staff and provide meaningful feedback on performance.  Since many governments do not have the funding for staff increases, it is even more important to provide some one-on-one encouragement and advice for younger, newer staff.</t>
  </si>
  <si>
    <t>Ideally, 100% of staff should receive evaluations every year.</t>
  </si>
  <si>
    <t>8/12</t>
  </si>
  <si>
    <t xml:space="preserve">·        Select the measurement period   </t>
  </si>
  <si>
    <t>o track month by month as in the first example or annually as in the second example</t>
  </si>
  <si>
    <t>·       Determine your target</t>
  </si>
  <si>
    <t>o if you are able to download bank activity on a daily basis, the reconciliation should be completed within a week of the month end</t>
  </si>
  <si>
    <t>o if you must wait for the bank data after month end, begin your target count after receipt of the statement or data</t>
  </si>
  <si>
    <r>
      <t>·</t>
    </r>
    <r>
      <rPr>
        <sz val="7"/>
        <rFont val="Calibri"/>
        <family val="2"/>
        <scheme val="minor"/>
      </rPr>
      <t xml:space="preserve">        </t>
    </r>
    <r>
      <rPr>
        <sz val="12"/>
        <rFont val="Calibri"/>
        <family val="2"/>
        <scheme val="minor"/>
      </rPr>
      <t>Select the large, most active accounts:</t>
    </r>
  </si>
  <si>
    <r>
      <t>o</t>
    </r>
    <r>
      <rPr>
        <sz val="7"/>
        <rFont val="Calibri"/>
        <family val="2"/>
        <scheme val="minor"/>
      </rPr>
      <t xml:space="preserve">       </t>
    </r>
    <r>
      <rPr>
        <sz val="12"/>
        <rFont val="Calibri"/>
        <family val="2"/>
        <scheme val="minor"/>
      </rPr>
      <t>Payroll</t>
    </r>
  </si>
  <si>
    <r>
      <t>o</t>
    </r>
    <r>
      <rPr>
        <sz val="7"/>
        <rFont val="Calibri"/>
        <family val="2"/>
        <scheme val="minor"/>
      </rPr>
      <t xml:space="preserve">       </t>
    </r>
    <r>
      <rPr>
        <sz val="12"/>
        <rFont val="Calibri"/>
        <family val="2"/>
        <scheme val="minor"/>
      </rPr>
      <t>General</t>
    </r>
  </si>
  <si>
    <r>
      <t>o</t>
    </r>
    <r>
      <rPr>
        <sz val="7"/>
        <rFont val="Calibri"/>
        <family val="2"/>
        <scheme val="minor"/>
      </rPr>
      <t xml:space="preserve">       </t>
    </r>
    <r>
      <rPr>
        <sz val="12"/>
        <rFont val="Calibri"/>
        <family val="2"/>
        <scheme val="minor"/>
      </rPr>
      <t>Federal or sector if you have them.</t>
    </r>
  </si>
  <si>
    <r>
      <t>·</t>
    </r>
    <r>
      <rPr>
        <sz val="7"/>
        <rFont val="Calibri"/>
        <family val="2"/>
        <scheme val="minor"/>
      </rPr>
      <t xml:space="preserve">        </t>
    </r>
    <r>
      <rPr>
        <sz val="12"/>
        <rFont val="Calibri"/>
        <family val="2"/>
        <scheme val="minor"/>
      </rPr>
      <t xml:space="preserve">Use the date when the reconciliation is </t>
    </r>
    <r>
      <rPr>
        <u/>
        <sz val="12"/>
        <rFont val="Calibri"/>
        <family val="2"/>
        <scheme val="minor"/>
      </rPr>
      <t>actually</t>
    </r>
    <r>
      <rPr>
        <sz val="12"/>
        <rFont val="Calibri"/>
        <family val="2"/>
        <scheme val="minor"/>
      </rPr>
      <t xml:space="preserve"> complete:</t>
    </r>
  </si>
  <si>
    <r>
      <t>o</t>
    </r>
    <r>
      <rPr>
        <sz val="7"/>
        <rFont val="Calibri"/>
        <family val="2"/>
        <scheme val="minor"/>
      </rPr>
      <t xml:space="preserve">       </t>
    </r>
    <r>
      <rPr>
        <sz val="12"/>
        <rFont val="Calibri"/>
        <family val="2"/>
        <scheme val="minor"/>
      </rPr>
      <t>no significant unreconciled differences</t>
    </r>
  </si>
  <si>
    <r>
      <t>o</t>
    </r>
    <r>
      <rPr>
        <sz val="7"/>
        <rFont val="Calibri"/>
        <family val="2"/>
        <scheme val="minor"/>
      </rPr>
      <t xml:space="preserve">       </t>
    </r>
    <r>
      <rPr>
        <sz val="12"/>
        <rFont val="Calibri"/>
        <family val="2"/>
        <scheme val="minor"/>
      </rPr>
      <t>reviewed and signed by the supervisor</t>
    </r>
  </si>
  <si>
    <r>
      <t>o</t>
    </r>
    <r>
      <rPr>
        <sz val="7"/>
        <rFont val="Calibri"/>
        <family val="2"/>
        <scheme val="minor"/>
      </rPr>
      <t xml:space="preserve">       </t>
    </r>
    <r>
      <rPr>
        <sz val="12"/>
        <rFont val="Calibri"/>
        <family val="2"/>
        <scheme val="minor"/>
      </rPr>
      <t>adjusting entries made to the GL</t>
    </r>
  </si>
  <si>
    <t xml:space="preserve">There is always a question as to which date should be used for the "invoice" date.  If you have a date in your system which indicates when an invoice is received in finance, you should use that for the measure for the Department of Finance.  If there is a significant delay between the vendor's invoice date and when the invoice is received in fianance, consider calculating a separate measure.  The second measure is an indication of processing problems at the departments or in the approval stream.  </t>
  </si>
  <si>
    <t>Federal Funds FY23</t>
  </si>
  <si>
    <t>FY22</t>
  </si>
  <si>
    <t>FY23 YTD</t>
  </si>
  <si>
    <t>Set a base line.  Start at 9/30/2022.  Then measure the change in the numbers at each quarter end, thru to the most current quarter end, March 2023</t>
  </si>
  <si>
    <t>12/31/22</t>
  </si>
  <si>
    <t>9/30/22</t>
  </si>
  <si>
    <t>9/30/23</t>
  </si>
  <si>
    <t>12/31/23</t>
  </si>
  <si>
    <t>3/31/23</t>
  </si>
  <si>
    <t>6/30/23</t>
  </si>
  <si>
    <t>FY23 1st qtr</t>
  </si>
  <si>
    <t>FY23 2nd qtr</t>
  </si>
  <si>
    <t>FY23 3rd qtr</t>
  </si>
  <si>
    <t xml:space="preserve">% completion </t>
  </si>
  <si>
    <t>FY23 4th qtr</t>
  </si>
  <si>
    <t>Use the financial audit Schedule of Revenues, Expenditures and Changes in Deficit Budget and Actual for the General Fund.  Since that information is readily available, include the changes over at least the last 5 years FY19-FY23 (end of 2nd QTR).  Calculate a ratio of the budgeted over the actual of total General Fund revenues or as shown below, calculate the percentage error rate.  I've shown a couple of suggestions for the format of the presentation.   As discussed at the conference, if you have a source of revenue that is volitile and not within your control, you should present it separately.  The idea is to test the revenue estimates which the Legislature relies upon for the budget.</t>
  </si>
  <si>
    <t>FY20</t>
  </si>
  <si>
    <t>FY21</t>
  </si>
  <si>
    <t>FY23 to 3/31</t>
  </si>
  <si>
    <t>Reduction of Federal Grants receivable.</t>
  </si>
  <si>
    <t>Target:</t>
  </si>
  <si>
    <t>Ideally the target at anyone time would be no more than the monthly average</t>
  </si>
  <si>
    <t>of federal expenditures.  Since most grants have a high component of payroll</t>
  </si>
  <si>
    <t>expenditures, the target should be more aggressive at no more than 1/26th</t>
  </si>
  <si>
    <t>of the annual federal expenditures.</t>
  </si>
  <si>
    <t>Calculation</t>
  </si>
  <si>
    <t>Depending upon how your system is set up, the easiest calculation is the</t>
  </si>
  <si>
    <t>difference between the expenditures and revenues in the federal funds.</t>
  </si>
  <si>
    <t>That amount should represent both the billed and unbilled federal receivables</t>
  </si>
  <si>
    <t xml:space="preserve">If you have received revenues in advance of expenditures, you will need to </t>
  </si>
  <si>
    <t>determine if that amount is significant enough to distort the calculation.</t>
  </si>
  <si>
    <t>If your government accrues revenues as billed, it represents only the unbilled amount.</t>
  </si>
  <si>
    <t>Reduction in Invalid, outdated encumbrances.</t>
  </si>
  <si>
    <t>The outcome should be 0 outdated encumbrances in your system.</t>
  </si>
  <si>
    <t>The target is the % each period that you want to reduce.  If you</t>
  </si>
  <si>
    <t>measure on a quarterly basis and you expect to clear off old</t>
  </si>
  <si>
    <t>encumbrances within the year, then the target would be 25%</t>
  </si>
  <si>
    <t>each quarter.</t>
  </si>
  <si>
    <t>Measurement.</t>
  </si>
  <si>
    <t>Select encumbrances in the system based upon their origination date and sort by fiscal year.</t>
  </si>
  <si>
    <t>Use the same select/sort criteria each quarter to measure the progress towards closing those</t>
  </si>
  <si>
    <t>old, invalid encumbrances.</t>
  </si>
  <si>
    <t>Open encumbrances charged to closed grants should be closed without much research</t>
  </si>
  <si>
    <t>Old encumbrances below a specific dollar threshold in other funds should be closed without</t>
  </si>
  <si>
    <t>extensive research (the threshold would be determined locally)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</si>
</sst>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ont>
    <font>
      <sz val="11"/>
      <color theme="1"/>
      <name val="Calibri"/>
      <family val="2"/>
      <scheme val="minor"/>
    </font>
    <font>
      <sz val="10"/>
      <name val="Arial"/>
      <family val="2"/>
    </font>
    <font>
      <sz val="12"/>
      <name val="Times New Roman"/>
      <family val="1"/>
    </font>
    <font>
      <sz val="12"/>
      <name val="Courier New"/>
      <family val="3"/>
    </font>
    <font>
      <sz val="8"/>
      <name val="Arial"/>
      <family val="2"/>
    </font>
    <font>
      <sz val="10"/>
      <color rgb="FFFF0000"/>
      <name val="Arial"/>
      <family val="2"/>
    </font>
    <font>
      <sz val="10"/>
      <name val="Arial"/>
      <family val="2"/>
    </font>
    <font>
      <b/>
      <sz val="12"/>
      <name val="Times New Roman"/>
      <family val="1"/>
    </font>
    <font>
      <sz val="20"/>
      <name val="Arial"/>
      <family val="2"/>
    </font>
    <font>
      <b/>
      <sz val="10"/>
      <name val="Arial"/>
      <family val="2"/>
    </font>
    <font>
      <b/>
      <sz val="12"/>
      <name val="Arial"/>
      <family val="2"/>
    </font>
    <font>
      <sz val="9"/>
      <color indexed="81"/>
      <name val="Tahoma"/>
      <family val="2"/>
    </font>
    <font>
      <b/>
      <sz val="9"/>
      <color indexed="81"/>
      <name val="Tahoma"/>
      <family val="2"/>
    </font>
    <font>
      <sz val="11"/>
      <name val="Arial"/>
      <family val="2"/>
    </font>
    <font>
      <sz val="12"/>
      <name val="Calibri"/>
      <family val="2"/>
      <scheme val="minor"/>
    </font>
    <font>
      <sz val="7"/>
      <name val="Calibri"/>
      <family val="2"/>
      <scheme val="minor"/>
    </font>
    <font>
      <sz val="10"/>
      <name val="Calibri"/>
      <family val="2"/>
      <scheme val="minor"/>
    </font>
    <font>
      <u/>
      <sz val="12"/>
      <name val="Calibri"/>
      <family val="2"/>
      <scheme val="minor"/>
    </font>
    <font>
      <sz val="11"/>
      <name val="Calibri"/>
      <family val="2"/>
      <scheme val="minor"/>
    </font>
    <font>
      <sz val="8"/>
      <color rgb="FF000000"/>
      <name val="Tahoma"/>
      <family val="2"/>
    </font>
    <font>
      <sz val="8"/>
      <name val="Arial"/>
      <family val="2"/>
    </font>
    <font>
      <b/>
      <sz val="10"/>
      <color theme="0"/>
      <name val="Arial"/>
      <family val="2"/>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bgColor indexed="64"/>
      </patternFill>
    </fill>
    <fill>
      <patternFill patternType="solid">
        <fgColor theme="6" tint="0.59999389629810485"/>
        <bgColor indexed="64"/>
      </patternFill>
    </fill>
    <fill>
      <patternFill patternType="solid">
        <fgColor theme="3"/>
        <bgColor indexed="64"/>
      </patternFill>
    </fill>
  </fills>
  <borders count="1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24">
    <xf numFmtId="0" fontId="0" fillId="0" borderId="0" xfId="0"/>
    <xf numFmtId="0" fontId="0" fillId="0" borderId="0" xfId="0" applyAlignment="1">
      <alignment wrapText="1"/>
    </xf>
    <xf numFmtId="0" fontId="0" fillId="0" borderId="0" xfId="0" applyAlignment="1">
      <alignment horizontal="center"/>
    </xf>
    <xf numFmtId="9" fontId="0" fillId="0" borderId="0" xfId="1" applyFont="1"/>
    <xf numFmtId="0" fontId="0" fillId="0" borderId="1" xfId="0" applyBorder="1"/>
    <xf numFmtId="0" fontId="0" fillId="0" borderId="2" xfId="0" applyBorder="1" applyAlignment="1">
      <alignment horizontal="right"/>
    </xf>
    <xf numFmtId="0" fontId="0" fillId="0" borderId="3" xfId="0" applyBorder="1"/>
    <xf numFmtId="0" fontId="0" fillId="0" borderId="5" xfId="0" applyBorder="1"/>
    <xf numFmtId="0" fontId="0" fillId="0" borderId="8" xfId="0" applyBorder="1" applyAlignment="1">
      <alignment wrapText="1"/>
    </xf>
    <xf numFmtId="0" fontId="0" fillId="0" borderId="0" xfId="0" quotePrefix="1" applyAlignment="1">
      <alignment horizontal="center"/>
    </xf>
    <xf numFmtId="0" fontId="0" fillId="0" borderId="1" xfId="0" applyBorder="1" applyAlignment="1">
      <alignment wrapText="1"/>
    </xf>
    <xf numFmtId="14" fontId="0" fillId="0" borderId="0" xfId="0" applyNumberFormat="1"/>
    <xf numFmtId="3" fontId="0" fillId="0" borderId="0" xfId="0" applyNumberFormat="1"/>
    <xf numFmtId="0" fontId="0" fillId="0" borderId="0" xfId="0" applyAlignment="1">
      <alignment horizontal="center" wrapText="1"/>
    </xf>
    <xf numFmtId="0" fontId="4" fillId="0" borderId="0" xfId="0" applyFont="1"/>
    <xf numFmtId="0" fontId="3" fillId="0" borderId="0" xfId="0" applyFont="1"/>
    <xf numFmtId="0" fontId="0" fillId="0" borderId="0" xfId="0" applyAlignment="1">
      <alignment horizontal="left"/>
    </xf>
    <xf numFmtId="0" fontId="0" fillId="0" borderId="0" xfId="0" applyAlignment="1">
      <alignment vertical="top" wrapText="1"/>
    </xf>
    <xf numFmtId="9" fontId="0" fillId="0" borderId="0" xfId="0" applyNumberFormat="1"/>
    <xf numFmtId="0" fontId="0" fillId="0" borderId="0" xfId="0" applyAlignment="1">
      <alignment vertical="top"/>
    </xf>
    <xf numFmtId="0" fontId="0" fillId="0" borderId="0" xfId="0" quotePrefix="1"/>
    <xf numFmtId="0" fontId="0" fillId="2" borderId="4" xfId="0" applyFill="1" applyBorder="1" applyAlignment="1">
      <alignment horizontal="right"/>
    </xf>
    <xf numFmtId="0" fontId="0" fillId="2" borderId="6" xfId="0" applyFill="1" applyBorder="1" applyAlignment="1">
      <alignment horizontal="right"/>
    </xf>
    <xf numFmtId="0" fontId="7" fillId="0" borderId="0" xfId="0" applyFont="1" applyAlignment="1">
      <alignment horizontal="left"/>
    </xf>
    <xf numFmtId="0" fontId="0" fillId="2" borderId="0" xfId="0" applyFill="1"/>
    <xf numFmtId="0" fontId="8" fillId="0" borderId="0" xfId="0" applyFont="1"/>
    <xf numFmtId="14" fontId="0" fillId="3" borderId="0" xfId="0" applyNumberFormat="1" applyFill="1"/>
    <xf numFmtId="0" fontId="0" fillId="0" borderId="0" xfId="0" applyAlignment="1">
      <alignment vertical="center"/>
    </xf>
    <xf numFmtId="0" fontId="0" fillId="0" borderId="0" xfId="0" quotePrefix="1" applyAlignment="1">
      <alignment horizontal="center" vertical="center"/>
    </xf>
    <xf numFmtId="9" fontId="0" fillId="0" borderId="0" xfId="1" applyFont="1" applyAlignment="1">
      <alignment vertical="center"/>
    </xf>
    <xf numFmtId="0" fontId="2" fillId="0" borderId="0" xfId="0" applyFont="1"/>
    <xf numFmtId="0" fontId="0" fillId="0" borderId="10" xfId="0" applyBorder="1" applyAlignment="1">
      <alignment wrapText="1"/>
    </xf>
    <xf numFmtId="0" fontId="0" fillId="0" borderId="11" xfId="0" applyBorder="1" applyAlignment="1">
      <alignment wrapText="1"/>
    </xf>
    <xf numFmtId="0" fontId="0" fillId="0" borderId="11" xfId="0" applyBorder="1" applyAlignment="1">
      <alignment horizontal="center" wrapText="1"/>
    </xf>
    <xf numFmtId="14" fontId="0" fillId="0" borderId="13" xfId="0" applyNumberFormat="1" applyBorder="1"/>
    <xf numFmtId="14" fontId="0" fillId="0" borderId="14" xfId="0" applyNumberFormat="1" applyBorder="1"/>
    <xf numFmtId="14" fontId="0" fillId="3" borderId="15" xfId="0" applyNumberFormat="1" applyFill="1" applyBorder="1"/>
    <xf numFmtId="0" fontId="0" fillId="0" borderId="15" xfId="0" applyBorder="1"/>
    <xf numFmtId="0" fontId="0" fillId="0" borderId="15" xfId="0" applyBorder="1" applyAlignment="1">
      <alignment horizontal="center"/>
    </xf>
    <xf numFmtId="14" fontId="0" fillId="3" borderId="11" xfId="0" applyNumberFormat="1" applyFill="1" applyBorder="1"/>
    <xf numFmtId="0" fontId="0" fillId="0" borderId="11" xfId="0" applyBorder="1"/>
    <xf numFmtId="0" fontId="0" fillId="0" borderId="11" xfId="0" applyBorder="1" applyAlignment="1">
      <alignment horizontal="center"/>
    </xf>
    <xf numFmtId="0" fontId="0" fillId="0" borderId="9" xfId="0" applyBorder="1"/>
    <xf numFmtId="9" fontId="0" fillId="0" borderId="9" xfId="0" applyNumberFormat="1" applyBorder="1" applyAlignment="1">
      <alignment horizontal="center"/>
    </xf>
    <xf numFmtId="14" fontId="0" fillId="0" borderId="0" xfId="0" quotePrefix="1" applyNumberFormat="1"/>
    <xf numFmtId="9" fontId="0" fillId="0" borderId="0" xfId="1" applyFont="1" applyAlignment="1">
      <alignment horizontal="right"/>
    </xf>
    <xf numFmtId="0" fontId="9" fillId="0" borderId="0" xfId="0" applyFont="1" applyAlignment="1">
      <alignment horizontal="center"/>
    </xf>
    <xf numFmtId="10" fontId="0" fillId="0" borderId="0" xfId="1" applyNumberFormat="1" applyFont="1" applyAlignment="1">
      <alignment horizontal="right"/>
    </xf>
    <xf numFmtId="10" fontId="0" fillId="0" borderId="0" xfId="1" applyNumberFormat="1" applyFont="1"/>
    <xf numFmtId="3" fontId="0" fillId="2" borderId="0" xfId="0" applyNumberFormat="1" applyFill="1"/>
    <xf numFmtId="10" fontId="0" fillId="2" borderId="0" xfId="1" applyNumberFormat="1" applyFont="1" applyFill="1"/>
    <xf numFmtId="0" fontId="2" fillId="0" borderId="8" xfId="0" applyFont="1" applyBorder="1" applyAlignment="1">
      <alignment wrapText="1"/>
    </xf>
    <xf numFmtId="0" fontId="2" fillId="0" borderId="8" xfId="0" applyFont="1" applyBorder="1" applyAlignment="1">
      <alignment horizontal="center" wrapText="1"/>
    </xf>
    <xf numFmtId="1" fontId="0" fillId="0" borderId="0" xfId="1" applyNumberFormat="1" applyFont="1"/>
    <xf numFmtId="1" fontId="0" fillId="0" borderId="2" xfId="0" applyNumberFormat="1" applyBorder="1" applyAlignment="1">
      <alignment wrapText="1"/>
    </xf>
    <xf numFmtId="1" fontId="0" fillId="0" borderId="6" xfId="1" applyNumberFormat="1" applyFont="1" applyBorder="1"/>
    <xf numFmtId="1" fontId="2" fillId="0" borderId="2" xfId="1" applyNumberFormat="1" applyFont="1" applyBorder="1" applyAlignment="1">
      <alignment wrapText="1"/>
    </xf>
    <xf numFmtId="1" fontId="0" fillId="0" borderId="12" xfId="1" applyNumberFormat="1" applyFont="1" applyBorder="1"/>
    <xf numFmtId="1" fontId="0" fillId="0" borderId="16" xfId="1" applyNumberFormat="1" applyFont="1" applyBorder="1"/>
    <xf numFmtId="0" fontId="2" fillId="0" borderId="9" xfId="0" applyFont="1" applyBorder="1" applyAlignment="1">
      <alignment horizontal="center"/>
    </xf>
    <xf numFmtId="0" fontId="2" fillId="0" borderId="0" xfId="0" applyFont="1" applyAlignment="1">
      <alignment vertical="center"/>
    </xf>
    <xf numFmtId="0" fontId="10" fillId="0" borderId="0" xfId="0" applyFont="1" applyAlignment="1">
      <alignment vertical="center"/>
    </xf>
    <xf numFmtId="10" fontId="0" fillId="0" borderId="0" xfId="0" applyNumberFormat="1"/>
    <xf numFmtId="0" fontId="7" fillId="0" borderId="0" xfId="0" applyFont="1"/>
    <xf numFmtId="0" fontId="11" fillId="0" borderId="0" xfId="0" applyFont="1" applyAlignment="1">
      <alignment vertical="center"/>
    </xf>
    <xf numFmtId="0" fontId="2" fillId="0" borderId="0" xfId="0" applyFont="1" applyAlignment="1">
      <alignment horizontal="center"/>
    </xf>
    <xf numFmtId="0" fontId="10" fillId="0" borderId="0" xfId="0" applyFont="1" applyAlignment="1">
      <alignment horizontal="center" vertical="center"/>
    </xf>
    <xf numFmtId="0" fontId="2" fillId="0" borderId="0" xfId="0" applyFont="1" applyAlignment="1">
      <alignment wrapText="1"/>
    </xf>
    <xf numFmtId="14" fontId="2" fillId="0" borderId="0" xfId="0" applyNumberFormat="1" applyFont="1"/>
    <xf numFmtId="16" fontId="0" fillId="0" borderId="0" xfId="0" applyNumberFormat="1"/>
    <xf numFmtId="16" fontId="2" fillId="0" borderId="0" xfId="0" applyNumberFormat="1" applyFont="1"/>
    <xf numFmtId="164" fontId="0" fillId="0" borderId="0" xfId="0" applyNumberFormat="1"/>
    <xf numFmtId="0" fontId="2" fillId="0" borderId="1" xfId="0" applyFont="1" applyBorder="1"/>
    <xf numFmtId="0" fontId="0" fillId="0" borderId="8" xfId="0" applyBorder="1"/>
    <xf numFmtId="0" fontId="0" fillId="0" borderId="2" xfId="0" applyBorder="1"/>
    <xf numFmtId="0" fontId="2" fillId="0" borderId="5" xfId="0" applyFont="1" applyBorder="1"/>
    <xf numFmtId="0" fontId="0" fillId="0" borderId="6" xfId="0" applyBorder="1"/>
    <xf numFmtId="0" fontId="2" fillId="0" borderId="3" xfId="0" applyFont="1" applyBorder="1"/>
    <xf numFmtId="0" fontId="0" fillId="0" borderId="7" xfId="0" applyBorder="1"/>
    <xf numFmtId="0" fontId="0" fillId="0" borderId="4" xfId="0" applyBorder="1"/>
    <xf numFmtId="0" fontId="2" fillId="0" borderId="0" xfId="0" applyFont="1" applyAlignment="1">
      <alignment horizontal="left" vertical="center"/>
    </xf>
    <xf numFmtId="0" fontId="14" fillId="0" borderId="0" xfId="0" applyFont="1"/>
    <xf numFmtId="9" fontId="0" fillId="0" borderId="0" xfId="1" applyFont="1" applyAlignment="1">
      <alignment horizontal="center"/>
    </xf>
    <xf numFmtId="0" fontId="0" fillId="4" borderId="0" xfId="0" applyFill="1" applyAlignment="1">
      <alignment vertical="top"/>
    </xf>
    <xf numFmtId="0" fontId="0" fillId="4" borderId="0" xfId="0" applyFill="1" applyAlignment="1">
      <alignment vertical="top" wrapText="1"/>
    </xf>
    <xf numFmtId="0" fontId="0" fillId="0" borderId="0" xfId="0" applyAlignment="1">
      <alignment horizontal="left" vertical="top" wrapText="1"/>
    </xf>
    <xf numFmtId="0" fontId="0" fillId="3" borderId="0" xfId="0" applyFill="1"/>
    <xf numFmtId="0" fontId="0" fillId="3" borderId="0" xfId="0" applyFill="1" applyAlignment="1">
      <alignment horizontal="right"/>
    </xf>
    <xf numFmtId="0" fontId="2" fillId="3" borderId="0" xfId="0" applyFont="1" applyFill="1" applyAlignment="1">
      <alignment wrapText="1"/>
    </xf>
    <xf numFmtId="0" fontId="0" fillId="3" borderId="0" xfId="0" applyFill="1" applyAlignment="1">
      <alignment wrapText="1"/>
    </xf>
    <xf numFmtId="0" fontId="0" fillId="3" borderId="0" xfId="0" applyFill="1" applyAlignment="1">
      <alignment horizontal="center"/>
    </xf>
    <xf numFmtId="9" fontId="0" fillId="3" borderId="0" xfId="1" applyFont="1" applyFill="1" applyBorder="1"/>
    <xf numFmtId="0" fontId="0" fillId="3" borderId="0" xfId="0" applyFill="1" applyAlignment="1">
      <alignment horizontal="center" wrapText="1"/>
    </xf>
    <xf numFmtId="1" fontId="0" fillId="3" borderId="0" xfId="1" applyNumberFormat="1" applyFont="1" applyFill="1" applyBorder="1"/>
    <xf numFmtId="0" fontId="0" fillId="3" borderId="0" xfId="0" applyFill="1" applyAlignment="1">
      <alignment vertical="center"/>
    </xf>
    <xf numFmtId="0" fontId="0" fillId="3" borderId="0" xfId="0" quotePrefix="1" applyFill="1" applyAlignment="1">
      <alignment vertical="center"/>
    </xf>
    <xf numFmtId="9" fontId="0" fillId="3" borderId="0" xfId="1" applyFont="1" applyFill="1" applyBorder="1" applyAlignment="1">
      <alignment vertical="center"/>
    </xf>
    <xf numFmtId="0" fontId="0" fillId="3" borderId="0" xfId="0" quotePrefix="1" applyFill="1" applyAlignment="1">
      <alignment horizontal="center" vertical="center"/>
    </xf>
    <xf numFmtId="0" fontId="15" fillId="0" borderId="0" xfId="0" applyFont="1" applyAlignment="1">
      <alignment horizontal="left" indent="2"/>
    </xf>
    <xf numFmtId="0" fontId="17" fillId="0" borderId="0" xfId="0" applyFont="1"/>
    <xf numFmtId="0" fontId="17" fillId="0" borderId="0" xfId="0" applyFont="1" applyAlignment="1">
      <alignment horizontal="center"/>
    </xf>
    <xf numFmtId="1" fontId="17" fillId="0" borderId="0" xfId="1" applyNumberFormat="1" applyFont="1"/>
    <xf numFmtId="0" fontId="15" fillId="0" borderId="0" xfId="0" applyFont="1" applyAlignment="1">
      <alignment horizontal="left" indent="6"/>
    </xf>
    <xf numFmtId="0" fontId="19" fillId="0" borderId="0" xfId="0" applyFont="1"/>
    <xf numFmtId="0" fontId="19" fillId="0" borderId="0" xfId="0" applyFont="1" applyAlignment="1">
      <alignment horizontal="center"/>
    </xf>
    <xf numFmtId="1" fontId="19" fillId="0" borderId="0" xfId="1" applyNumberFormat="1" applyFont="1"/>
    <xf numFmtId="0" fontId="1" fillId="0" borderId="0" xfId="2" applyAlignment="1">
      <alignment horizontal="right"/>
    </xf>
    <xf numFmtId="0" fontId="20" fillId="5" borderId="0" xfId="2" applyFont="1" applyFill="1" applyAlignment="1">
      <alignment horizontal="right" vertical="top" wrapText="1"/>
    </xf>
    <xf numFmtId="0" fontId="1" fillId="5" borderId="0" xfId="2" applyFill="1" applyAlignment="1">
      <alignment horizontal="right"/>
    </xf>
    <xf numFmtId="0" fontId="20" fillId="0" borderId="0" xfId="2" applyFont="1" applyAlignment="1">
      <alignment horizontal="right" vertical="top" wrapText="1"/>
    </xf>
    <xf numFmtId="164" fontId="2" fillId="0" borderId="0" xfId="0" applyNumberFormat="1" applyFont="1"/>
    <xf numFmtId="14" fontId="2" fillId="0" borderId="0" xfId="0" quotePrefix="1" applyNumberFormat="1" applyFont="1"/>
    <xf numFmtId="0" fontId="2" fillId="0" borderId="0" xfId="0" applyFont="1" applyAlignment="1">
      <alignment horizontal="center" wrapText="1"/>
    </xf>
    <xf numFmtId="0" fontId="0" fillId="4" borderId="0" xfId="0" applyFill="1" applyAlignment="1">
      <alignment horizontal="left" vertical="top" wrapText="1"/>
    </xf>
    <xf numFmtId="0" fontId="0" fillId="0" borderId="0" xfId="0" applyAlignment="1">
      <alignment horizontal="center" wrapText="1"/>
    </xf>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left" vertical="top" wrapText="1"/>
    </xf>
    <xf numFmtId="0" fontId="0" fillId="0" borderId="0" xfId="0" applyAlignment="1">
      <alignment horizontal="left" wrapText="1"/>
    </xf>
    <xf numFmtId="0" fontId="3" fillId="0" borderId="0" xfId="0" applyFont="1" applyAlignment="1">
      <alignment horizontal="left" vertical="center" wrapText="1"/>
    </xf>
    <xf numFmtId="0" fontId="2" fillId="0" borderId="0" xfId="0" applyFont="1" applyAlignment="1">
      <alignment horizontal="left" wrapText="1"/>
    </xf>
    <xf numFmtId="0" fontId="2" fillId="0" borderId="0" xfId="0" applyFont="1" applyAlignment="1">
      <alignment horizontal="left" vertical="top" wrapText="1"/>
    </xf>
    <xf numFmtId="0" fontId="3" fillId="0" borderId="0" xfId="0" applyFont="1" applyAlignment="1">
      <alignment horizontal="left" wrapText="1"/>
    </xf>
    <xf numFmtId="0" fontId="22" fillId="6" borderId="0" xfId="0" applyFont="1" applyFill="1" applyAlignment="1">
      <alignment horizontal="center" vertical="center" wrapText="1"/>
    </xf>
  </cellXfs>
  <cellStyles count="4">
    <cellStyle name="Normal" xfId="0" builtinId="0"/>
    <cellStyle name="Normal 2" xfId="2" xr:uid="{85CED8FB-28BA-4812-A27A-30CF1FF508C5}"/>
    <cellStyle name="Percent" xfId="1" builtinId="5"/>
    <cellStyle name="Percent 2" xfId="3" xr:uid="{63CDEA10-AF2A-4C73-86CD-D8EA9FF22FC6}"/>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'Audit Improvement'!$A$3</c:f>
              <c:strCache>
                <c:ptCount val="1"/>
                <c:pt idx="0">
                  <c:v># Financial Statement Qualifications</c:v>
                </c:pt>
              </c:strCache>
            </c:strRef>
          </c:tx>
          <c:spPr>
            <a:ln w="50800">
              <a:solidFill>
                <a:srgbClr val="00B050"/>
              </a:solidFill>
            </a:ln>
          </c:spPr>
          <c:marker>
            <c:symbol val="none"/>
          </c:marker>
          <c:cat>
            <c:strRef>
              <c:f>'Audit Improvement'!$E$2:$N$2</c:f>
              <c:strCache>
                <c:ptCount val="10"/>
                <c:pt idx="0">
                  <c:v>FY11</c:v>
                </c:pt>
                <c:pt idx="1">
                  <c:v>FY12</c:v>
                </c:pt>
                <c:pt idx="2">
                  <c:v>FY13</c:v>
                </c:pt>
                <c:pt idx="3">
                  <c:v>FY14</c:v>
                </c:pt>
                <c:pt idx="4">
                  <c:v>FY15</c:v>
                </c:pt>
                <c:pt idx="5">
                  <c:v>FY16</c:v>
                </c:pt>
                <c:pt idx="6">
                  <c:v>FY17</c:v>
                </c:pt>
                <c:pt idx="7">
                  <c:v>FY18</c:v>
                </c:pt>
                <c:pt idx="8">
                  <c:v>FY19</c:v>
                </c:pt>
                <c:pt idx="9">
                  <c:v>FY20</c:v>
                </c:pt>
              </c:strCache>
            </c:strRef>
          </c:cat>
          <c:val>
            <c:numRef>
              <c:f>'Audit Improvement'!$E$3:$N$3</c:f>
              <c:numCache>
                <c:formatCode>General</c:formatCode>
                <c:ptCount val="10"/>
                <c:pt idx="0">
                  <c:v>5</c:v>
                </c:pt>
                <c:pt idx="1">
                  <c:v>0</c:v>
                </c:pt>
                <c:pt idx="2">
                  <c:v>0</c:v>
                </c:pt>
                <c:pt idx="3">
                  <c:v>0</c:v>
                </c:pt>
                <c:pt idx="4">
                  <c:v>0</c:v>
                </c:pt>
                <c:pt idx="5">
                  <c:v>0</c:v>
                </c:pt>
                <c:pt idx="6">
                  <c:v>0</c:v>
                </c:pt>
                <c:pt idx="7">
                  <c:v>0</c:v>
                </c:pt>
                <c:pt idx="8">
                  <c:v>1</c:v>
                </c:pt>
                <c:pt idx="9">
                  <c:v>3</c:v>
                </c:pt>
              </c:numCache>
            </c:numRef>
          </c:val>
          <c:smooth val="0"/>
          <c:extLst>
            <c:ext xmlns:c16="http://schemas.microsoft.com/office/drawing/2014/chart" uri="{C3380CC4-5D6E-409C-BE32-E72D297353CC}">
              <c16:uniqueId val="{00000000-3986-43D5-A556-00004EF3549C}"/>
            </c:ext>
          </c:extLst>
        </c:ser>
        <c:ser>
          <c:idx val="1"/>
          <c:order val="1"/>
          <c:tx>
            <c:strRef>
              <c:f>'Audit Improvement'!$A$4</c:f>
              <c:strCache>
                <c:ptCount val="1"/>
                <c:pt idx="0">
                  <c:v># Federal Program Qualifications</c:v>
                </c:pt>
              </c:strCache>
            </c:strRef>
          </c:tx>
          <c:spPr>
            <a:ln w="50800">
              <a:solidFill>
                <a:schemeClr val="tx1">
                  <a:lumMod val="95000"/>
                  <a:lumOff val="5000"/>
                </a:schemeClr>
              </a:solidFill>
            </a:ln>
          </c:spPr>
          <c:marker>
            <c:symbol val="none"/>
          </c:marker>
          <c:cat>
            <c:strRef>
              <c:f>'Audit Improvement'!$E$2:$N$2</c:f>
              <c:strCache>
                <c:ptCount val="10"/>
                <c:pt idx="0">
                  <c:v>FY11</c:v>
                </c:pt>
                <c:pt idx="1">
                  <c:v>FY12</c:v>
                </c:pt>
                <c:pt idx="2">
                  <c:v>FY13</c:v>
                </c:pt>
                <c:pt idx="3">
                  <c:v>FY14</c:v>
                </c:pt>
                <c:pt idx="4">
                  <c:v>FY15</c:v>
                </c:pt>
                <c:pt idx="5">
                  <c:v>FY16</c:v>
                </c:pt>
                <c:pt idx="6">
                  <c:v>FY17</c:v>
                </c:pt>
                <c:pt idx="7">
                  <c:v>FY18</c:v>
                </c:pt>
                <c:pt idx="8">
                  <c:v>FY19</c:v>
                </c:pt>
                <c:pt idx="9">
                  <c:v>FY20</c:v>
                </c:pt>
              </c:strCache>
            </c:strRef>
          </c:cat>
          <c:val>
            <c:numRef>
              <c:f>'Audit Improvement'!$E$4:$N$4</c:f>
              <c:numCache>
                <c:formatCode>General</c:formatCode>
                <c:ptCount val="10"/>
                <c:pt idx="0">
                  <c:v>20</c:v>
                </c:pt>
                <c:pt idx="1">
                  <c:v>4</c:v>
                </c:pt>
                <c:pt idx="2">
                  <c:v>3</c:v>
                </c:pt>
                <c:pt idx="3">
                  <c:v>3</c:v>
                </c:pt>
                <c:pt idx="4">
                  <c:v>3</c:v>
                </c:pt>
                <c:pt idx="5">
                  <c:v>6</c:v>
                </c:pt>
                <c:pt idx="6">
                  <c:v>1</c:v>
                </c:pt>
                <c:pt idx="7">
                  <c:v>0</c:v>
                </c:pt>
                <c:pt idx="8">
                  <c:v>2</c:v>
                </c:pt>
                <c:pt idx="9">
                  <c:v>2</c:v>
                </c:pt>
              </c:numCache>
            </c:numRef>
          </c:val>
          <c:smooth val="0"/>
          <c:extLst>
            <c:ext xmlns:c16="http://schemas.microsoft.com/office/drawing/2014/chart" uri="{C3380CC4-5D6E-409C-BE32-E72D297353CC}">
              <c16:uniqueId val="{00000001-3986-43D5-A556-00004EF3549C}"/>
            </c:ext>
          </c:extLst>
        </c:ser>
        <c:ser>
          <c:idx val="2"/>
          <c:order val="2"/>
          <c:tx>
            <c:strRef>
              <c:f>'Audit Improvement'!$A$5</c:f>
              <c:strCache>
                <c:ptCount val="1"/>
                <c:pt idx="0">
                  <c:v># Component Unit Qualifications</c:v>
                </c:pt>
              </c:strCache>
            </c:strRef>
          </c:tx>
          <c:spPr>
            <a:ln w="50800">
              <a:solidFill>
                <a:srgbClr val="FF0000"/>
              </a:solidFill>
            </a:ln>
          </c:spPr>
          <c:marker>
            <c:symbol val="none"/>
          </c:marker>
          <c:cat>
            <c:strRef>
              <c:f>'Audit Improvement'!$E$2:$N$2</c:f>
              <c:strCache>
                <c:ptCount val="10"/>
                <c:pt idx="0">
                  <c:v>FY11</c:v>
                </c:pt>
                <c:pt idx="1">
                  <c:v>FY12</c:v>
                </c:pt>
                <c:pt idx="2">
                  <c:v>FY13</c:v>
                </c:pt>
                <c:pt idx="3">
                  <c:v>FY14</c:v>
                </c:pt>
                <c:pt idx="4">
                  <c:v>FY15</c:v>
                </c:pt>
                <c:pt idx="5">
                  <c:v>FY16</c:v>
                </c:pt>
                <c:pt idx="6">
                  <c:v>FY17</c:v>
                </c:pt>
                <c:pt idx="7">
                  <c:v>FY18</c:v>
                </c:pt>
                <c:pt idx="8">
                  <c:v>FY19</c:v>
                </c:pt>
                <c:pt idx="9">
                  <c:v>FY20</c:v>
                </c:pt>
              </c:strCache>
            </c:strRef>
          </c:cat>
          <c:val>
            <c:numRef>
              <c:f>'Audit Improvement'!$E$5:$N$5</c:f>
              <c:numCache>
                <c:formatCode>General</c:formatCode>
                <c:ptCount val="10"/>
                <c:pt idx="0">
                  <c:v>0</c:v>
                </c:pt>
                <c:pt idx="1">
                  <c:v>0</c:v>
                </c:pt>
                <c:pt idx="2">
                  <c:v>0</c:v>
                </c:pt>
                <c:pt idx="3">
                  <c:v>0</c:v>
                </c:pt>
                <c:pt idx="4">
                  <c:v>0</c:v>
                </c:pt>
                <c:pt idx="5">
                  <c:v>0</c:v>
                </c:pt>
                <c:pt idx="6">
                  <c:v>0</c:v>
                </c:pt>
                <c:pt idx="7">
                  <c:v>0</c:v>
                </c:pt>
                <c:pt idx="8">
                  <c:v>3</c:v>
                </c:pt>
                <c:pt idx="9">
                  <c:v>2</c:v>
                </c:pt>
              </c:numCache>
            </c:numRef>
          </c:val>
          <c:smooth val="0"/>
          <c:extLst>
            <c:ext xmlns:c16="http://schemas.microsoft.com/office/drawing/2014/chart" uri="{C3380CC4-5D6E-409C-BE32-E72D297353CC}">
              <c16:uniqueId val="{00000002-3986-43D5-A556-00004EF3549C}"/>
            </c:ext>
          </c:extLst>
        </c:ser>
        <c:ser>
          <c:idx val="3"/>
          <c:order val="3"/>
          <c:tx>
            <c:strRef>
              <c:f>'Audit Improvement'!$A$6</c:f>
              <c:strCache>
                <c:ptCount val="1"/>
                <c:pt idx="0">
                  <c:v># months late</c:v>
                </c:pt>
              </c:strCache>
            </c:strRef>
          </c:tx>
          <c:spPr>
            <a:ln w="50800">
              <a:solidFill>
                <a:srgbClr val="7030A0"/>
              </a:solidFill>
            </a:ln>
          </c:spPr>
          <c:marker>
            <c:symbol val="none"/>
          </c:marker>
          <c:cat>
            <c:strRef>
              <c:f>'Audit Improvement'!$E$2:$N$2</c:f>
              <c:strCache>
                <c:ptCount val="10"/>
                <c:pt idx="0">
                  <c:v>FY11</c:v>
                </c:pt>
                <c:pt idx="1">
                  <c:v>FY12</c:v>
                </c:pt>
                <c:pt idx="2">
                  <c:v>FY13</c:v>
                </c:pt>
                <c:pt idx="3">
                  <c:v>FY14</c:v>
                </c:pt>
                <c:pt idx="4">
                  <c:v>FY15</c:v>
                </c:pt>
                <c:pt idx="5">
                  <c:v>FY16</c:v>
                </c:pt>
                <c:pt idx="6">
                  <c:v>FY17</c:v>
                </c:pt>
                <c:pt idx="7">
                  <c:v>FY18</c:v>
                </c:pt>
                <c:pt idx="8">
                  <c:v>FY19</c:v>
                </c:pt>
                <c:pt idx="9">
                  <c:v>FY20</c:v>
                </c:pt>
              </c:strCache>
            </c:strRef>
          </c:cat>
          <c:val>
            <c:numRef>
              <c:f>'Audit Improvement'!$E$6:$N$6</c:f>
              <c:numCache>
                <c:formatCode>General</c:formatCode>
                <c:ptCount val="10"/>
                <c:pt idx="0">
                  <c:v>20</c:v>
                </c:pt>
                <c:pt idx="1">
                  <c:v>0</c:v>
                </c:pt>
                <c:pt idx="2">
                  <c:v>0</c:v>
                </c:pt>
                <c:pt idx="3">
                  <c:v>0</c:v>
                </c:pt>
                <c:pt idx="4">
                  <c:v>0</c:v>
                </c:pt>
                <c:pt idx="5">
                  <c:v>0</c:v>
                </c:pt>
                <c:pt idx="6">
                  <c:v>0</c:v>
                </c:pt>
                <c:pt idx="7">
                  <c:v>0</c:v>
                </c:pt>
                <c:pt idx="8">
                  <c:v>10</c:v>
                </c:pt>
                <c:pt idx="9">
                  <c:v>14</c:v>
                </c:pt>
              </c:numCache>
            </c:numRef>
          </c:val>
          <c:smooth val="0"/>
          <c:extLst>
            <c:ext xmlns:c16="http://schemas.microsoft.com/office/drawing/2014/chart" uri="{C3380CC4-5D6E-409C-BE32-E72D297353CC}">
              <c16:uniqueId val="{00000003-3986-43D5-A556-00004EF3549C}"/>
            </c:ext>
          </c:extLst>
        </c:ser>
        <c:dLbls>
          <c:showLegendKey val="0"/>
          <c:showVal val="0"/>
          <c:showCatName val="0"/>
          <c:showSerName val="0"/>
          <c:showPercent val="0"/>
          <c:showBubbleSize val="0"/>
        </c:dLbls>
        <c:smooth val="0"/>
        <c:axId val="201624096"/>
        <c:axId val="201624480"/>
      </c:lineChart>
      <c:catAx>
        <c:axId val="201624096"/>
        <c:scaling>
          <c:orientation val="minMax"/>
        </c:scaling>
        <c:delete val="0"/>
        <c:axPos val="b"/>
        <c:numFmt formatCode="General" sourceLinked="1"/>
        <c:majorTickMark val="out"/>
        <c:minorTickMark val="none"/>
        <c:tickLblPos val="nextTo"/>
        <c:txPr>
          <a:bodyPr rot="-1260000"/>
          <a:lstStyle/>
          <a:p>
            <a:pPr>
              <a:defRPr/>
            </a:pPr>
            <a:endParaRPr lang="en-US"/>
          </a:p>
        </c:txPr>
        <c:crossAx val="201624480"/>
        <c:crosses val="autoZero"/>
        <c:auto val="1"/>
        <c:lblAlgn val="ctr"/>
        <c:lblOffset val="100"/>
        <c:noMultiLvlLbl val="0"/>
      </c:catAx>
      <c:valAx>
        <c:axId val="201624480"/>
        <c:scaling>
          <c:orientation val="minMax"/>
        </c:scaling>
        <c:delete val="0"/>
        <c:axPos val="l"/>
        <c:majorGridlines/>
        <c:numFmt formatCode="General" sourceLinked="1"/>
        <c:majorTickMark val="out"/>
        <c:minorTickMark val="none"/>
        <c:tickLblPos val="nextTo"/>
        <c:crossAx val="201624096"/>
        <c:crosses val="autoZero"/>
        <c:crossBetween val="between"/>
      </c:valAx>
    </c:plotArea>
    <c:legend>
      <c:legendPos val="r"/>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9349350561948986E-2"/>
          <c:y val="0.15428023875901201"/>
          <c:w val="0.89034134194763981"/>
          <c:h val="0.77473701157474084"/>
        </c:manualLayout>
      </c:layout>
      <c:barChart>
        <c:barDir val="col"/>
        <c:grouping val="clustered"/>
        <c:varyColors val="0"/>
        <c:ser>
          <c:idx val="0"/>
          <c:order val="0"/>
          <c:tx>
            <c:strRef>
              <c:f>'Bank Recon'!$C$16</c:f>
              <c:strCache>
                <c:ptCount val="1"/>
                <c:pt idx="0">
                  <c:v>General </c:v>
                </c:pt>
              </c:strCache>
            </c:strRef>
          </c:tx>
          <c:invertIfNegative val="0"/>
          <c:cat>
            <c:strRef>
              <c:f>'Bank Recon'!$A$36:$A$48</c:f>
              <c:strCache>
                <c:ptCount val="13"/>
                <c:pt idx="0">
                  <c:v>Oct</c:v>
                </c:pt>
                <c:pt idx="1">
                  <c:v>Nov</c:v>
                </c:pt>
                <c:pt idx="2">
                  <c:v>Dec</c:v>
                </c:pt>
                <c:pt idx="3">
                  <c:v>Jan</c:v>
                </c:pt>
                <c:pt idx="4">
                  <c:v>Feb</c:v>
                </c:pt>
                <c:pt idx="5">
                  <c:v>Mar</c:v>
                </c:pt>
                <c:pt idx="6">
                  <c:v>Apr</c:v>
                </c:pt>
                <c:pt idx="7">
                  <c:v>May</c:v>
                </c:pt>
                <c:pt idx="8">
                  <c:v>Jun</c:v>
                </c:pt>
                <c:pt idx="9">
                  <c:v>Jul</c:v>
                </c:pt>
                <c:pt idx="10">
                  <c:v>Aug</c:v>
                </c:pt>
                <c:pt idx="11">
                  <c:v>Sept</c:v>
                </c:pt>
                <c:pt idx="12">
                  <c:v> </c:v>
                </c:pt>
              </c:strCache>
            </c:strRef>
          </c:cat>
          <c:val>
            <c:numRef>
              <c:f>'Bank Recon'!$F$19:$F$30</c:f>
              <c:numCache>
                <c:formatCode>General</c:formatCode>
                <c:ptCount val="12"/>
                <c:pt idx="0">
                  <c:v>20</c:v>
                </c:pt>
                <c:pt idx="1">
                  <c:v>14</c:v>
                </c:pt>
                <c:pt idx="2">
                  <c:v>33</c:v>
                </c:pt>
                <c:pt idx="3">
                  <c:v>21</c:v>
                </c:pt>
                <c:pt idx="4">
                  <c:v>16</c:v>
                </c:pt>
                <c:pt idx="5">
                  <c:v>20</c:v>
                </c:pt>
                <c:pt idx="6">
                  <c:v>15</c:v>
                </c:pt>
                <c:pt idx="7">
                  <c:v>25</c:v>
                </c:pt>
                <c:pt idx="8">
                  <c:v>32</c:v>
                </c:pt>
                <c:pt idx="9">
                  <c:v>31</c:v>
                </c:pt>
                <c:pt idx="10">
                  <c:v>29</c:v>
                </c:pt>
                <c:pt idx="11">
                  <c:v>18</c:v>
                </c:pt>
              </c:numCache>
            </c:numRef>
          </c:val>
          <c:extLst>
            <c:ext xmlns:c16="http://schemas.microsoft.com/office/drawing/2014/chart" uri="{C3380CC4-5D6E-409C-BE32-E72D297353CC}">
              <c16:uniqueId val="{00000000-49DA-4344-A866-04CDB6F41784}"/>
            </c:ext>
          </c:extLst>
        </c:ser>
        <c:ser>
          <c:idx val="1"/>
          <c:order val="1"/>
          <c:tx>
            <c:strRef>
              <c:f>'Bank Recon'!$C$33</c:f>
              <c:strCache>
                <c:ptCount val="1"/>
                <c:pt idx="0">
                  <c:v>Payroll</c:v>
                </c:pt>
              </c:strCache>
            </c:strRef>
          </c:tx>
          <c:spPr>
            <a:solidFill>
              <a:schemeClr val="accent5">
                <a:lumMod val="40000"/>
                <a:lumOff val="60000"/>
              </a:schemeClr>
            </a:solidFill>
          </c:spPr>
          <c:invertIfNegative val="0"/>
          <c:cat>
            <c:strRef>
              <c:f>'Bank Recon'!$A$36:$A$47</c:f>
              <c:strCache>
                <c:ptCount val="12"/>
                <c:pt idx="0">
                  <c:v>Oct</c:v>
                </c:pt>
                <c:pt idx="1">
                  <c:v>Nov</c:v>
                </c:pt>
                <c:pt idx="2">
                  <c:v>Dec</c:v>
                </c:pt>
                <c:pt idx="3">
                  <c:v>Jan</c:v>
                </c:pt>
                <c:pt idx="4">
                  <c:v>Feb</c:v>
                </c:pt>
                <c:pt idx="5">
                  <c:v>Mar</c:v>
                </c:pt>
                <c:pt idx="6">
                  <c:v>Apr</c:v>
                </c:pt>
                <c:pt idx="7">
                  <c:v>May</c:v>
                </c:pt>
                <c:pt idx="8">
                  <c:v>Jun</c:v>
                </c:pt>
                <c:pt idx="9">
                  <c:v>Jul</c:v>
                </c:pt>
                <c:pt idx="10">
                  <c:v>Aug</c:v>
                </c:pt>
                <c:pt idx="11">
                  <c:v>Sept</c:v>
                </c:pt>
              </c:strCache>
            </c:strRef>
          </c:cat>
          <c:val>
            <c:numRef>
              <c:f>'Bank Recon'!$F$36:$F$47</c:f>
              <c:numCache>
                <c:formatCode>General</c:formatCode>
                <c:ptCount val="12"/>
                <c:pt idx="0">
                  <c:v>15</c:v>
                </c:pt>
                <c:pt idx="1">
                  <c:v>19</c:v>
                </c:pt>
                <c:pt idx="2">
                  <c:v>30</c:v>
                </c:pt>
                <c:pt idx="3">
                  <c:v>29</c:v>
                </c:pt>
                <c:pt idx="4">
                  <c:v>31</c:v>
                </c:pt>
                <c:pt idx="5">
                  <c:v>25</c:v>
                </c:pt>
                <c:pt idx="6">
                  <c:v>36</c:v>
                </c:pt>
                <c:pt idx="7">
                  <c:v>35</c:v>
                </c:pt>
                <c:pt idx="8">
                  <c:v>32</c:v>
                </c:pt>
                <c:pt idx="9">
                  <c:v>35</c:v>
                </c:pt>
                <c:pt idx="10">
                  <c:v>28</c:v>
                </c:pt>
                <c:pt idx="11">
                  <c:v>13</c:v>
                </c:pt>
              </c:numCache>
            </c:numRef>
          </c:val>
          <c:extLst>
            <c:ext xmlns:c16="http://schemas.microsoft.com/office/drawing/2014/chart" uri="{C3380CC4-5D6E-409C-BE32-E72D297353CC}">
              <c16:uniqueId val="{00000001-49DA-4344-A866-04CDB6F41784}"/>
            </c:ext>
          </c:extLst>
        </c:ser>
        <c:dLbls>
          <c:showLegendKey val="0"/>
          <c:showVal val="0"/>
          <c:showCatName val="0"/>
          <c:showSerName val="0"/>
          <c:showPercent val="0"/>
          <c:showBubbleSize val="0"/>
        </c:dLbls>
        <c:gapWidth val="189"/>
        <c:overlap val="-45"/>
        <c:axId val="201792368"/>
        <c:axId val="201918776"/>
      </c:barChart>
      <c:lineChart>
        <c:grouping val="standard"/>
        <c:varyColors val="0"/>
        <c:ser>
          <c:idx val="2"/>
          <c:order val="2"/>
          <c:tx>
            <c:v>Target</c:v>
          </c:tx>
          <c:marker>
            <c:symbol val="none"/>
          </c:marker>
          <c:cat>
            <c:strRef>
              <c:f>'Bank Recon'!$A$19:$A$30</c:f>
              <c:strCache>
                <c:ptCount val="12"/>
                <c:pt idx="0">
                  <c:v>Oct</c:v>
                </c:pt>
                <c:pt idx="1">
                  <c:v>Nov</c:v>
                </c:pt>
                <c:pt idx="2">
                  <c:v>Dec</c:v>
                </c:pt>
                <c:pt idx="3">
                  <c:v>Jan</c:v>
                </c:pt>
                <c:pt idx="4">
                  <c:v>Feb</c:v>
                </c:pt>
                <c:pt idx="5">
                  <c:v>Mar</c:v>
                </c:pt>
                <c:pt idx="6">
                  <c:v>Apr</c:v>
                </c:pt>
                <c:pt idx="7">
                  <c:v>May</c:v>
                </c:pt>
                <c:pt idx="8">
                  <c:v>Jun</c:v>
                </c:pt>
                <c:pt idx="9">
                  <c:v>Jul</c:v>
                </c:pt>
                <c:pt idx="10">
                  <c:v>Aug</c:v>
                </c:pt>
                <c:pt idx="11">
                  <c:v>Sept</c:v>
                </c:pt>
              </c:strCache>
            </c:strRef>
          </c:cat>
          <c:val>
            <c:numRef>
              <c:f>'Bank Recon'!$H$19:$H$30</c:f>
              <c:numCache>
                <c:formatCode>0</c:formatCode>
                <c:ptCount val="12"/>
                <c:pt idx="0">
                  <c:v>30</c:v>
                </c:pt>
                <c:pt idx="1">
                  <c:v>30</c:v>
                </c:pt>
                <c:pt idx="2">
                  <c:v>30</c:v>
                </c:pt>
                <c:pt idx="3">
                  <c:v>30</c:v>
                </c:pt>
                <c:pt idx="4">
                  <c:v>30</c:v>
                </c:pt>
                <c:pt idx="5">
                  <c:v>30</c:v>
                </c:pt>
                <c:pt idx="6">
                  <c:v>30</c:v>
                </c:pt>
                <c:pt idx="7">
                  <c:v>30</c:v>
                </c:pt>
                <c:pt idx="8">
                  <c:v>30</c:v>
                </c:pt>
                <c:pt idx="9">
                  <c:v>30</c:v>
                </c:pt>
                <c:pt idx="10">
                  <c:v>30</c:v>
                </c:pt>
                <c:pt idx="11">
                  <c:v>30</c:v>
                </c:pt>
              </c:numCache>
            </c:numRef>
          </c:val>
          <c:smooth val="0"/>
          <c:extLst>
            <c:ext xmlns:c16="http://schemas.microsoft.com/office/drawing/2014/chart" uri="{C3380CC4-5D6E-409C-BE32-E72D297353CC}">
              <c16:uniqueId val="{00000002-49DA-4344-A866-04CDB6F41784}"/>
            </c:ext>
          </c:extLst>
        </c:ser>
        <c:dLbls>
          <c:showLegendKey val="0"/>
          <c:showVal val="0"/>
          <c:showCatName val="0"/>
          <c:showSerName val="0"/>
          <c:showPercent val="0"/>
          <c:showBubbleSize val="0"/>
        </c:dLbls>
        <c:marker val="1"/>
        <c:smooth val="0"/>
        <c:axId val="201792368"/>
        <c:axId val="201918776"/>
      </c:lineChart>
      <c:catAx>
        <c:axId val="201792368"/>
        <c:scaling>
          <c:orientation val="minMax"/>
        </c:scaling>
        <c:delete val="0"/>
        <c:axPos val="b"/>
        <c:title>
          <c:tx>
            <c:rich>
              <a:bodyPr/>
              <a:lstStyle/>
              <a:p>
                <a:pPr>
                  <a:defRPr/>
                </a:pPr>
                <a:r>
                  <a:rPr lang="en-US"/>
                  <a:t> </a:t>
                </a:r>
              </a:p>
            </c:rich>
          </c:tx>
          <c:overlay val="0"/>
        </c:title>
        <c:numFmt formatCode="General" sourceLinked="0"/>
        <c:majorTickMark val="none"/>
        <c:minorTickMark val="none"/>
        <c:tickLblPos val="nextTo"/>
        <c:crossAx val="201918776"/>
        <c:crosses val="autoZero"/>
        <c:auto val="1"/>
        <c:lblAlgn val="ctr"/>
        <c:lblOffset val="100"/>
        <c:noMultiLvlLbl val="0"/>
      </c:catAx>
      <c:valAx>
        <c:axId val="201918776"/>
        <c:scaling>
          <c:orientation val="minMax"/>
        </c:scaling>
        <c:delete val="0"/>
        <c:axPos val="l"/>
        <c:majorGridlines/>
        <c:numFmt formatCode="General" sourceLinked="1"/>
        <c:majorTickMark val="out"/>
        <c:minorTickMark val="none"/>
        <c:tickLblPos val="nextTo"/>
        <c:crossAx val="201792368"/>
        <c:crosses val="autoZero"/>
        <c:crossBetween val="between"/>
      </c:valAx>
    </c:plotArea>
    <c:legend>
      <c:legendPos val="r"/>
      <c:layout>
        <c:manualLayout>
          <c:xMode val="edge"/>
          <c:yMode val="edge"/>
          <c:x val="0.83591913924666705"/>
          <c:y val="0.15305615600007769"/>
          <c:w val="0.13902483343428226"/>
          <c:h val="0.14831659766953439"/>
        </c:manualLayout>
      </c:layout>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Island Government</a:t>
            </a:r>
          </a:p>
          <a:p>
            <a:pPr>
              <a:defRPr/>
            </a:pPr>
            <a:r>
              <a:rPr lang="en-US" sz="1100"/>
              <a:t>Average Number of Days to Process an Invoice</a:t>
            </a:r>
          </a:p>
          <a:p>
            <a:pPr>
              <a:defRPr/>
            </a:pPr>
            <a:r>
              <a:rPr lang="en-US" sz="1100"/>
              <a:t>Federal Funds</a:t>
            </a:r>
          </a:p>
          <a:p>
            <a:pPr>
              <a:defRPr/>
            </a:pPr>
            <a:r>
              <a:rPr lang="en-US" sz="1100"/>
              <a:t>Target = 5 days from invoice receipt date to check date</a:t>
            </a:r>
            <a:endParaRPr lang="en-US"/>
          </a:p>
        </c:rich>
      </c:tx>
      <c:layout>
        <c:manualLayout>
          <c:xMode val="edge"/>
          <c:yMode val="edge"/>
          <c:x val="0.16064226075786786"/>
          <c:y val="2.7695351137487636E-2"/>
        </c:manualLayout>
      </c:layout>
      <c:overlay val="0"/>
    </c:title>
    <c:autoTitleDeleted val="0"/>
    <c:plotArea>
      <c:layout/>
      <c:barChart>
        <c:barDir val="col"/>
        <c:grouping val="clustered"/>
        <c:varyColors val="0"/>
        <c:ser>
          <c:idx val="0"/>
          <c:order val="0"/>
          <c:tx>
            <c:strRef>
              <c:f>'# days to process Invoices'!$A$1</c:f>
              <c:strCache>
                <c:ptCount val="1"/>
                <c:pt idx="0">
                  <c:v># Days to Process an Invoice</c:v>
                </c:pt>
              </c:strCache>
            </c:strRef>
          </c:tx>
          <c:spPr>
            <a:effectLst>
              <a:innerShdw blurRad="63500" dist="50800" dir="18900000">
                <a:prstClr val="black">
                  <a:alpha val="50000"/>
                </a:prstClr>
              </a:innerShdw>
            </a:effectLst>
          </c:spPr>
          <c:invertIfNegative val="0"/>
          <c:dPt>
            <c:idx val="4"/>
            <c:invertIfNegative val="0"/>
            <c:bubble3D val="0"/>
            <c:spPr>
              <a:solidFill>
                <a:schemeClr val="accent2"/>
              </a:solidFill>
              <a:effectLst>
                <a:innerShdw blurRad="63500" dist="50800" dir="18900000">
                  <a:prstClr val="black">
                    <a:alpha val="50000"/>
                  </a:prstClr>
                </a:innerShdw>
              </a:effectLst>
            </c:spPr>
            <c:extLst>
              <c:ext xmlns:c16="http://schemas.microsoft.com/office/drawing/2014/chart" uri="{C3380CC4-5D6E-409C-BE32-E72D297353CC}">
                <c16:uniqueId val="{00000001-4C6C-452F-BEE3-DCA13621F80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days to process Invoices'!$A$16:$A$19</c:f>
              <c:strCache>
                <c:ptCount val="4"/>
                <c:pt idx="0">
                  <c:v>1st qtr</c:v>
                </c:pt>
                <c:pt idx="1">
                  <c:v>2nd qtr</c:v>
                </c:pt>
                <c:pt idx="2">
                  <c:v>3rd qtr</c:v>
                </c:pt>
                <c:pt idx="3">
                  <c:v>4th qtr</c:v>
                </c:pt>
              </c:strCache>
            </c:strRef>
          </c:cat>
          <c:val>
            <c:numRef>
              <c:f>'# days to process Invoices'!$F$16:$F$19</c:f>
              <c:numCache>
                <c:formatCode>General</c:formatCode>
                <c:ptCount val="4"/>
                <c:pt idx="0" formatCode="0.0">
                  <c:v>10.444444444444445</c:v>
                </c:pt>
                <c:pt idx="1">
                  <c:v>6</c:v>
                </c:pt>
                <c:pt idx="2">
                  <c:v>0</c:v>
                </c:pt>
                <c:pt idx="3">
                  <c:v>0</c:v>
                </c:pt>
              </c:numCache>
            </c:numRef>
          </c:val>
          <c:extLst>
            <c:ext xmlns:c16="http://schemas.microsoft.com/office/drawing/2014/chart" uri="{C3380CC4-5D6E-409C-BE32-E72D297353CC}">
              <c16:uniqueId val="{00000002-4C6C-452F-BEE3-DCA13621F80E}"/>
            </c:ext>
          </c:extLst>
        </c:ser>
        <c:dLbls>
          <c:showLegendKey val="0"/>
          <c:showVal val="0"/>
          <c:showCatName val="0"/>
          <c:showSerName val="0"/>
          <c:showPercent val="0"/>
          <c:showBubbleSize val="0"/>
        </c:dLbls>
        <c:gapWidth val="150"/>
        <c:axId val="681067664"/>
        <c:axId val="511367384"/>
      </c:barChart>
      <c:lineChart>
        <c:grouping val="standard"/>
        <c:varyColors val="0"/>
        <c:ser>
          <c:idx val="1"/>
          <c:order val="1"/>
          <c:tx>
            <c:v>target</c:v>
          </c:tx>
          <c:spPr>
            <a:ln w="69850"/>
          </c:spPr>
          <c:marker>
            <c:symbol val="none"/>
          </c:marker>
          <c:val>
            <c:numRef>
              <c:f>'# days to process Invoices'!$B$16:$B$19</c:f>
              <c:numCache>
                <c:formatCode>General</c:formatCode>
                <c:ptCount val="4"/>
                <c:pt idx="0">
                  <c:v>5</c:v>
                </c:pt>
                <c:pt idx="1">
                  <c:v>5</c:v>
                </c:pt>
                <c:pt idx="2">
                  <c:v>5</c:v>
                </c:pt>
                <c:pt idx="3">
                  <c:v>5</c:v>
                </c:pt>
              </c:numCache>
            </c:numRef>
          </c:val>
          <c:smooth val="0"/>
          <c:extLst>
            <c:ext xmlns:c16="http://schemas.microsoft.com/office/drawing/2014/chart" uri="{C3380CC4-5D6E-409C-BE32-E72D297353CC}">
              <c16:uniqueId val="{00000003-4C6C-452F-BEE3-DCA13621F80E}"/>
            </c:ext>
          </c:extLst>
        </c:ser>
        <c:dLbls>
          <c:showLegendKey val="0"/>
          <c:showVal val="0"/>
          <c:showCatName val="0"/>
          <c:showSerName val="0"/>
          <c:showPercent val="0"/>
          <c:showBubbleSize val="0"/>
        </c:dLbls>
        <c:marker val="1"/>
        <c:smooth val="0"/>
        <c:axId val="681067664"/>
        <c:axId val="511367384"/>
      </c:lineChart>
      <c:valAx>
        <c:axId val="511367384"/>
        <c:scaling>
          <c:orientation val="minMax"/>
        </c:scaling>
        <c:delete val="1"/>
        <c:axPos val="r"/>
        <c:numFmt formatCode="0.0" sourceLinked="1"/>
        <c:majorTickMark val="out"/>
        <c:minorTickMark val="none"/>
        <c:tickLblPos val="nextTo"/>
        <c:crossAx val="681067664"/>
        <c:crosses val="max"/>
        <c:crossBetween val="between"/>
      </c:valAx>
      <c:catAx>
        <c:axId val="681067664"/>
        <c:scaling>
          <c:orientation val="minMax"/>
        </c:scaling>
        <c:delete val="0"/>
        <c:axPos val="b"/>
        <c:title>
          <c:tx>
            <c:rich>
              <a:bodyPr rot="0"/>
              <a:lstStyle/>
              <a:p>
                <a:pPr>
                  <a:defRPr/>
                </a:pPr>
                <a:r>
                  <a:rPr lang="en-US"/>
                  <a:t>FY 2023</a:t>
                </a:r>
              </a:p>
            </c:rich>
          </c:tx>
          <c:overlay val="0"/>
        </c:title>
        <c:numFmt formatCode="General" sourceLinked="1"/>
        <c:majorTickMark val="out"/>
        <c:minorTickMark val="none"/>
        <c:tickLblPos val="nextTo"/>
        <c:crossAx val="511367384"/>
        <c:crosses val="autoZero"/>
        <c:auto val="1"/>
        <c:lblAlgn val="ctr"/>
        <c:lblOffset val="100"/>
        <c:noMultiLvlLbl val="0"/>
      </c:cat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sz="1400"/>
              <a:t>Island Government</a:t>
            </a:r>
          </a:p>
          <a:p>
            <a:pPr>
              <a:defRPr/>
            </a:pPr>
            <a:r>
              <a:rPr lang="en-US" sz="1400"/>
              <a:t>Travel Advances Current and Overdue</a:t>
            </a:r>
          </a:p>
          <a:p>
            <a:pPr>
              <a:defRPr/>
            </a:pPr>
            <a:r>
              <a:rPr lang="en-US" sz="1400"/>
              <a:t>Target = 100% current</a:t>
            </a:r>
          </a:p>
        </c:rich>
      </c:tx>
      <c:layout>
        <c:manualLayout>
          <c:xMode val="edge"/>
          <c:yMode val="edge"/>
          <c:x val="0.26822287882247836"/>
          <c:y val="0"/>
        </c:manualLayout>
      </c:layout>
      <c:overlay val="0"/>
    </c:title>
    <c:autoTitleDeleted val="0"/>
    <c:view3D>
      <c:rotX val="15"/>
      <c:hPercent val="54"/>
      <c:rotY val="20"/>
      <c:depthPercent val="100"/>
      <c:rAngAx val="1"/>
    </c:view3D>
    <c:floor>
      <c:thickness val="0"/>
    </c:floor>
    <c:sideWall>
      <c:thickness val="0"/>
    </c:sideWall>
    <c:backWall>
      <c:thickness val="0"/>
    </c:backWall>
    <c:plotArea>
      <c:layout>
        <c:manualLayout>
          <c:layoutTarget val="inner"/>
          <c:xMode val="edge"/>
          <c:yMode val="edge"/>
          <c:x val="0.10029093845589479"/>
          <c:y val="0.20325428164209464"/>
          <c:w val="0.81780330914356403"/>
          <c:h val="0.67540300785843954"/>
        </c:manualLayout>
      </c:layout>
      <c:bar3DChart>
        <c:barDir val="col"/>
        <c:grouping val="stacked"/>
        <c:varyColors val="0"/>
        <c:ser>
          <c:idx val="0"/>
          <c:order val="0"/>
          <c:tx>
            <c:v>Total overdue</c:v>
          </c:tx>
          <c:spPr>
            <a:solidFill>
              <a:srgbClr val="C00000"/>
            </a:solidFill>
          </c:spPr>
          <c:invertIfNegative val="0"/>
          <c:cat>
            <c:strRef>
              <c:f>'Travel advances'!$H$7:$H$13</c:f>
              <c:strCache>
                <c:ptCount val="6"/>
                <c:pt idx="0">
                  <c:v>9/30/22</c:v>
                </c:pt>
                <c:pt idx="1">
                  <c:v>12/31/22</c:v>
                </c:pt>
                <c:pt idx="2">
                  <c:v>3/31/23</c:v>
                </c:pt>
                <c:pt idx="3">
                  <c:v>6/30/23</c:v>
                </c:pt>
                <c:pt idx="4">
                  <c:v>9/30/23</c:v>
                </c:pt>
                <c:pt idx="5">
                  <c:v>12/31/23</c:v>
                </c:pt>
              </c:strCache>
            </c:strRef>
          </c:cat>
          <c:val>
            <c:numRef>
              <c:f>'Travel advances'!$F$7:$F$13</c:f>
              <c:numCache>
                <c:formatCode>General</c:formatCode>
                <c:ptCount val="7"/>
                <c:pt idx="0">
                  <c:v>19000</c:v>
                </c:pt>
                <c:pt idx="1">
                  <c:v>12500</c:v>
                </c:pt>
                <c:pt idx="2">
                  <c:v>9000</c:v>
                </c:pt>
                <c:pt idx="3">
                  <c:v>7500</c:v>
                </c:pt>
                <c:pt idx="4">
                  <c:v>14500</c:v>
                </c:pt>
                <c:pt idx="5">
                  <c:v>11000</c:v>
                </c:pt>
              </c:numCache>
            </c:numRef>
          </c:val>
          <c:extLst>
            <c:ext xmlns:c16="http://schemas.microsoft.com/office/drawing/2014/chart" uri="{C3380CC4-5D6E-409C-BE32-E72D297353CC}">
              <c16:uniqueId val="{00000000-2280-4893-AA50-C66D500B41E7}"/>
            </c:ext>
          </c:extLst>
        </c:ser>
        <c:ser>
          <c:idx val="1"/>
          <c:order val="1"/>
          <c:tx>
            <c:v>Total Current</c:v>
          </c:tx>
          <c:spPr>
            <a:solidFill>
              <a:schemeClr val="tx2">
                <a:lumMod val="40000"/>
                <a:lumOff val="60000"/>
              </a:schemeClr>
            </a:solidFill>
          </c:spPr>
          <c:invertIfNegative val="0"/>
          <c:dLbls>
            <c:numFmt formatCode="&quot;$&quot;#,##0" sourceLinked="0"/>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'Travel advances'!$H$7:$H$13</c:f>
              <c:strCache>
                <c:ptCount val="6"/>
                <c:pt idx="0">
                  <c:v>9/30/22</c:v>
                </c:pt>
                <c:pt idx="1">
                  <c:v>12/31/22</c:v>
                </c:pt>
                <c:pt idx="2">
                  <c:v>3/31/23</c:v>
                </c:pt>
                <c:pt idx="3">
                  <c:v>6/30/23</c:v>
                </c:pt>
                <c:pt idx="4">
                  <c:v>9/30/23</c:v>
                </c:pt>
                <c:pt idx="5">
                  <c:v>12/31/23</c:v>
                </c:pt>
              </c:strCache>
            </c:strRef>
          </c:cat>
          <c:val>
            <c:numRef>
              <c:f>'Travel advances'!$B$7:$B$13</c:f>
              <c:numCache>
                <c:formatCode>General</c:formatCode>
                <c:ptCount val="7"/>
                <c:pt idx="0">
                  <c:v>2000</c:v>
                </c:pt>
                <c:pt idx="1">
                  <c:v>3000</c:v>
                </c:pt>
                <c:pt idx="2">
                  <c:v>4000</c:v>
                </c:pt>
                <c:pt idx="3">
                  <c:v>4500</c:v>
                </c:pt>
                <c:pt idx="4">
                  <c:v>2500</c:v>
                </c:pt>
                <c:pt idx="5">
                  <c:v>4000</c:v>
                </c:pt>
              </c:numCache>
            </c:numRef>
          </c:val>
          <c:extLst>
            <c:ext xmlns:c16="http://schemas.microsoft.com/office/drawing/2014/chart" uri="{C3380CC4-5D6E-409C-BE32-E72D297353CC}">
              <c16:uniqueId val="{00000001-2280-4893-AA50-C66D500B41E7}"/>
            </c:ext>
          </c:extLst>
        </c:ser>
        <c:dLbls>
          <c:showLegendKey val="0"/>
          <c:showVal val="0"/>
          <c:showCatName val="0"/>
          <c:showSerName val="0"/>
          <c:showPercent val="0"/>
          <c:showBubbleSize val="0"/>
        </c:dLbls>
        <c:gapWidth val="55"/>
        <c:gapDepth val="55"/>
        <c:shape val="box"/>
        <c:axId val="202438848"/>
        <c:axId val="202202064"/>
        <c:axId val="0"/>
      </c:bar3DChart>
      <c:catAx>
        <c:axId val="202438848"/>
        <c:scaling>
          <c:orientation val="minMax"/>
        </c:scaling>
        <c:delete val="0"/>
        <c:axPos val="b"/>
        <c:numFmt formatCode="General" sourceLinked="1"/>
        <c:majorTickMark val="none"/>
        <c:minorTickMark val="none"/>
        <c:tickLblPos val="low"/>
        <c:txPr>
          <a:bodyPr rot="-1020000" vert="horz"/>
          <a:lstStyle/>
          <a:p>
            <a:pPr>
              <a:defRPr/>
            </a:pPr>
            <a:endParaRPr lang="en-US"/>
          </a:p>
        </c:txPr>
        <c:crossAx val="202202064"/>
        <c:crosses val="autoZero"/>
        <c:auto val="1"/>
        <c:lblAlgn val="ctr"/>
        <c:lblOffset val="100"/>
        <c:tickLblSkip val="1"/>
        <c:tickMarkSkip val="1"/>
        <c:noMultiLvlLbl val="0"/>
      </c:catAx>
      <c:valAx>
        <c:axId val="202202064"/>
        <c:scaling>
          <c:orientation val="minMax"/>
        </c:scaling>
        <c:delete val="0"/>
        <c:axPos val="l"/>
        <c:majorGridlines/>
        <c:numFmt formatCode="&quot;$&quot;#,##0" sourceLinked="0"/>
        <c:majorTickMark val="none"/>
        <c:minorTickMark val="none"/>
        <c:tickLblPos val="nextTo"/>
        <c:txPr>
          <a:bodyPr rot="0" vert="horz"/>
          <a:lstStyle/>
          <a:p>
            <a:pPr>
              <a:defRPr/>
            </a:pPr>
            <a:endParaRPr lang="en-US"/>
          </a:p>
        </c:txPr>
        <c:crossAx val="202438848"/>
        <c:crosses val="autoZero"/>
        <c:crossBetween val="between"/>
      </c:valAx>
    </c:plotArea>
    <c:legend>
      <c:legendPos val="r"/>
      <c:overlay val="0"/>
    </c:legend>
    <c:plotVisOnly val="1"/>
    <c:dispBlanksAs val="gap"/>
    <c:showDLblsOverMax val="0"/>
  </c:chart>
  <c:printSettings>
    <c:headerFooter alignWithMargins="0"/>
    <c:pageMargins b="1" l="0.75000000000000089" r="0.75000000000000089"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baseline="0">
                <a:solidFill>
                  <a:srgbClr val="0000CC"/>
                </a:solidFill>
                <a:latin typeface="Cambria" panose="02040503050406030204" pitchFamily="18" charset="0"/>
              </a:defRPr>
            </a:pPr>
            <a:r>
              <a:rPr lang="en-US" baseline="0">
                <a:solidFill>
                  <a:srgbClr val="0000CC"/>
                </a:solidFill>
                <a:latin typeface="Cambria" panose="02040503050406030204" pitchFamily="18" charset="0"/>
              </a:rPr>
              <a:t>Your Government</a:t>
            </a:r>
          </a:p>
          <a:p>
            <a:pPr>
              <a:defRPr baseline="0">
                <a:solidFill>
                  <a:srgbClr val="0000CC"/>
                </a:solidFill>
                <a:latin typeface="Cambria" panose="02040503050406030204" pitchFamily="18" charset="0"/>
              </a:defRPr>
            </a:pPr>
            <a:r>
              <a:rPr lang="en-US" baseline="0">
                <a:solidFill>
                  <a:srgbClr val="0000CC"/>
                </a:solidFill>
                <a:latin typeface="Cambria" panose="02040503050406030204" pitchFamily="18" charset="0"/>
              </a:rPr>
              <a:t>Completion of Fixed Asset Inventory</a:t>
            </a:r>
          </a:p>
          <a:p>
            <a:pPr>
              <a:defRPr baseline="0">
                <a:solidFill>
                  <a:srgbClr val="0000CC"/>
                </a:solidFill>
                <a:latin typeface="Cambria" panose="02040503050406030204" pitchFamily="18" charset="0"/>
              </a:defRPr>
            </a:pPr>
            <a:r>
              <a:rPr lang="en-US" baseline="0">
                <a:solidFill>
                  <a:srgbClr val="0000CC"/>
                </a:solidFill>
                <a:latin typeface="Cambria" panose="02040503050406030204" pitchFamily="18" charset="0"/>
              </a:rPr>
              <a:t>FY 2023</a:t>
            </a:r>
          </a:p>
        </c:rich>
      </c:tx>
      <c:layout>
        <c:manualLayout>
          <c:xMode val="edge"/>
          <c:yMode val="edge"/>
          <c:x val="0.13775308868421399"/>
          <c:y val="9.5021011878022171E-3"/>
        </c:manualLayout>
      </c:layout>
      <c:overlay val="0"/>
    </c:title>
    <c:autoTitleDeleted val="0"/>
    <c:plotArea>
      <c:layout>
        <c:manualLayout>
          <c:layoutTarget val="inner"/>
          <c:xMode val="edge"/>
          <c:yMode val="edge"/>
          <c:x val="0.10068863060967634"/>
          <c:y val="0.25519893820090667"/>
          <c:w val="0.7148757320476371"/>
          <c:h val="0.61770341207349311"/>
        </c:manualLayout>
      </c:layout>
      <c:barChart>
        <c:barDir val="col"/>
        <c:grouping val="clustered"/>
        <c:varyColors val="0"/>
        <c:ser>
          <c:idx val="0"/>
          <c:order val="0"/>
          <c:tx>
            <c:strRef>
              <c:f>'Fixed Asset Inv'!$B$4</c:f>
              <c:strCache>
                <c:ptCount val="1"/>
                <c:pt idx="0">
                  <c:v>% completion </c:v>
                </c:pt>
              </c:strCache>
            </c:strRef>
          </c:tx>
          <c:spPr>
            <a:solidFill>
              <a:srgbClr val="7030A0"/>
            </a:solidFill>
          </c:spPr>
          <c:invertIfNegative val="0"/>
          <c:cat>
            <c:strRef>
              <c:f>'Fixed Asset Inv'!$A$5:$A$8</c:f>
              <c:strCache>
                <c:ptCount val="4"/>
                <c:pt idx="0">
                  <c:v>FY23 1st qtr</c:v>
                </c:pt>
                <c:pt idx="1">
                  <c:v>FY23 2nd qtr</c:v>
                </c:pt>
                <c:pt idx="2">
                  <c:v>FY23 3rd qtr</c:v>
                </c:pt>
                <c:pt idx="3">
                  <c:v>FY23 4th qtr</c:v>
                </c:pt>
              </c:strCache>
            </c:strRef>
          </c:cat>
          <c:val>
            <c:numRef>
              <c:f>'Fixed Asset Inv'!$B$5:$B$8</c:f>
              <c:numCache>
                <c:formatCode>0%</c:formatCode>
                <c:ptCount val="4"/>
                <c:pt idx="0">
                  <c:v>0.2</c:v>
                </c:pt>
                <c:pt idx="1">
                  <c:v>0.35</c:v>
                </c:pt>
                <c:pt idx="2">
                  <c:v>0.6</c:v>
                </c:pt>
              </c:numCache>
            </c:numRef>
          </c:val>
          <c:extLst>
            <c:ext xmlns:c16="http://schemas.microsoft.com/office/drawing/2014/chart" uri="{C3380CC4-5D6E-409C-BE32-E72D297353CC}">
              <c16:uniqueId val="{00000000-6483-4E6E-84AE-E6E8F84C5C08}"/>
            </c:ext>
          </c:extLst>
        </c:ser>
        <c:dLbls>
          <c:showLegendKey val="0"/>
          <c:showVal val="0"/>
          <c:showCatName val="0"/>
          <c:showSerName val="0"/>
          <c:showPercent val="0"/>
          <c:showBubbleSize val="0"/>
        </c:dLbls>
        <c:gapWidth val="150"/>
        <c:axId val="144015264"/>
        <c:axId val="144015656"/>
      </c:barChart>
      <c:catAx>
        <c:axId val="144015264"/>
        <c:scaling>
          <c:orientation val="minMax"/>
        </c:scaling>
        <c:delete val="0"/>
        <c:axPos val="b"/>
        <c:numFmt formatCode="General" sourceLinked="0"/>
        <c:majorTickMark val="none"/>
        <c:minorTickMark val="none"/>
        <c:tickLblPos val="nextTo"/>
        <c:txPr>
          <a:bodyPr rot="-600000"/>
          <a:lstStyle/>
          <a:p>
            <a:pPr>
              <a:defRPr baseline="0">
                <a:solidFill>
                  <a:srgbClr val="0000CC"/>
                </a:solidFill>
                <a:latin typeface="Cambria" panose="02040503050406030204" pitchFamily="18" charset="0"/>
              </a:defRPr>
            </a:pPr>
            <a:endParaRPr lang="en-US"/>
          </a:p>
        </c:txPr>
        <c:crossAx val="144015656"/>
        <c:crosses val="autoZero"/>
        <c:auto val="1"/>
        <c:lblAlgn val="ctr"/>
        <c:lblOffset val="100"/>
        <c:noMultiLvlLbl val="0"/>
      </c:catAx>
      <c:valAx>
        <c:axId val="144015656"/>
        <c:scaling>
          <c:orientation val="minMax"/>
          <c:max val="1"/>
        </c:scaling>
        <c:delete val="0"/>
        <c:axPos val="l"/>
        <c:majorGridlines/>
        <c:numFmt formatCode="0%" sourceLinked="1"/>
        <c:majorTickMark val="none"/>
        <c:minorTickMark val="none"/>
        <c:tickLblPos val="nextTo"/>
        <c:txPr>
          <a:bodyPr/>
          <a:lstStyle/>
          <a:p>
            <a:pPr>
              <a:defRPr baseline="0">
                <a:solidFill>
                  <a:srgbClr val="7030A0"/>
                </a:solidFill>
                <a:latin typeface="Cambria" panose="02040503050406030204" pitchFamily="18" charset="0"/>
              </a:defRPr>
            </a:pPr>
            <a:endParaRPr lang="en-US"/>
          </a:p>
        </c:txPr>
        <c:crossAx val="144015264"/>
        <c:crosses val="autoZero"/>
        <c:crossBetween val="between"/>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Actual vs Estimated Revenues  </a:t>
            </a:r>
          </a:p>
          <a:p>
            <a:pPr>
              <a:defRPr/>
            </a:pPr>
            <a:r>
              <a:rPr lang="en-US"/>
              <a:t>Target 5% accuracy rate</a:t>
            </a:r>
          </a:p>
        </c:rich>
      </c:tx>
      <c:layout>
        <c:manualLayout>
          <c:xMode val="edge"/>
          <c:yMode val="edge"/>
          <c:x val="0.4903783576444018"/>
          <c:y val="1.2655581376110231E-2"/>
        </c:manualLayout>
      </c:layout>
      <c:overlay val="0"/>
    </c:title>
    <c:autoTitleDeleted val="0"/>
    <c:plotArea>
      <c:layout>
        <c:manualLayout>
          <c:layoutTarget val="inner"/>
          <c:xMode val="edge"/>
          <c:yMode val="edge"/>
          <c:x val="0.14593760352841573"/>
          <c:y val="0.13273582582449847"/>
          <c:w val="0.80130086198241557"/>
          <c:h val="0.79431115523167051"/>
        </c:manualLayout>
      </c:layout>
      <c:barChart>
        <c:barDir val="col"/>
        <c:grouping val="clustered"/>
        <c:varyColors val="0"/>
        <c:ser>
          <c:idx val="0"/>
          <c:order val="0"/>
          <c:tx>
            <c:v>Actual</c:v>
          </c:tx>
          <c:spPr>
            <a:solidFill>
              <a:schemeClr val="tx2">
                <a:lumMod val="60000"/>
                <a:lumOff val="40000"/>
              </a:schemeClr>
            </a:solidFill>
            <a:ln w="12700">
              <a:solidFill>
                <a:srgbClr val="000000"/>
              </a:solidFill>
              <a:prstDash val="solid"/>
            </a:ln>
          </c:spPr>
          <c:invertIfNegative val="0"/>
          <c:cat>
            <c:strRef>
              <c:f>'Est Revenues vs Actuals'!$A$11:$A$14</c:f>
              <c:strCache>
                <c:ptCount val="4"/>
                <c:pt idx="0">
                  <c:v>FY19</c:v>
                </c:pt>
                <c:pt idx="1">
                  <c:v>FY20</c:v>
                </c:pt>
                <c:pt idx="2">
                  <c:v>FY21</c:v>
                </c:pt>
                <c:pt idx="3">
                  <c:v>FY22</c:v>
                </c:pt>
              </c:strCache>
            </c:strRef>
          </c:cat>
          <c:val>
            <c:numRef>
              <c:f>'Est Revenues vs Actuals'!$B$11:$B$14</c:f>
              <c:numCache>
                <c:formatCode>#,##0</c:formatCode>
                <c:ptCount val="4"/>
                <c:pt idx="0">
                  <c:v>159879556</c:v>
                </c:pt>
                <c:pt idx="1">
                  <c:v>195025064</c:v>
                </c:pt>
                <c:pt idx="2">
                  <c:v>137755573</c:v>
                </c:pt>
                <c:pt idx="3">
                  <c:v>145657808</c:v>
                </c:pt>
              </c:numCache>
            </c:numRef>
          </c:val>
          <c:extLst>
            <c:ext xmlns:c16="http://schemas.microsoft.com/office/drawing/2014/chart" uri="{C3380CC4-5D6E-409C-BE32-E72D297353CC}">
              <c16:uniqueId val="{00000000-C438-4B89-A454-8B861C047794}"/>
            </c:ext>
          </c:extLst>
        </c:ser>
        <c:ser>
          <c:idx val="1"/>
          <c:order val="1"/>
          <c:tx>
            <c:v>Budgeted</c:v>
          </c:tx>
          <c:spPr>
            <a:solidFill>
              <a:srgbClr val="00B050"/>
            </a:solidFill>
            <a:ln w="12700">
              <a:solidFill>
                <a:srgbClr val="000000"/>
              </a:solidFill>
              <a:prstDash val="solid"/>
            </a:ln>
          </c:spPr>
          <c:invertIfNegative val="0"/>
          <c:cat>
            <c:strRef>
              <c:f>'Est Revenues vs Actuals'!$A$11:$A$14</c:f>
              <c:strCache>
                <c:ptCount val="4"/>
                <c:pt idx="0">
                  <c:v>FY19</c:v>
                </c:pt>
                <c:pt idx="1">
                  <c:v>FY20</c:v>
                </c:pt>
                <c:pt idx="2">
                  <c:v>FY21</c:v>
                </c:pt>
                <c:pt idx="3">
                  <c:v>FY22</c:v>
                </c:pt>
              </c:strCache>
            </c:strRef>
          </c:cat>
          <c:val>
            <c:numRef>
              <c:f>'Est Revenues vs Actuals'!$C$11:$C$14</c:f>
              <c:numCache>
                <c:formatCode>#,##0</c:formatCode>
                <c:ptCount val="4"/>
                <c:pt idx="0">
                  <c:v>165063000</c:v>
                </c:pt>
                <c:pt idx="1">
                  <c:v>163570000</c:v>
                </c:pt>
                <c:pt idx="2">
                  <c:v>156171000</c:v>
                </c:pt>
                <c:pt idx="3">
                  <c:v>148145000</c:v>
                </c:pt>
              </c:numCache>
            </c:numRef>
          </c:val>
          <c:extLst>
            <c:ext xmlns:c16="http://schemas.microsoft.com/office/drawing/2014/chart" uri="{C3380CC4-5D6E-409C-BE32-E72D297353CC}">
              <c16:uniqueId val="{00000001-C438-4B89-A454-8B861C047794}"/>
            </c:ext>
          </c:extLst>
        </c:ser>
        <c:dLbls>
          <c:showLegendKey val="0"/>
          <c:showVal val="0"/>
          <c:showCatName val="0"/>
          <c:showSerName val="0"/>
          <c:showPercent val="0"/>
          <c:showBubbleSize val="0"/>
        </c:dLbls>
        <c:gapWidth val="150"/>
        <c:axId val="144016440"/>
        <c:axId val="144016832"/>
      </c:barChart>
      <c:catAx>
        <c:axId val="1440164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016832"/>
        <c:crosses val="autoZero"/>
        <c:auto val="1"/>
        <c:lblAlgn val="ctr"/>
        <c:lblOffset val="100"/>
        <c:tickLblSkip val="1"/>
        <c:tickMarkSkip val="1"/>
        <c:noMultiLvlLbl val="0"/>
      </c:catAx>
      <c:valAx>
        <c:axId val="144016832"/>
        <c:scaling>
          <c:orientation val="minMax"/>
          <c:max val="200000000"/>
        </c:scaling>
        <c:delete val="0"/>
        <c:axPos val="l"/>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144016440"/>
        <c:crosses val="autoZero"/>
        <c:crossBetween val="between"/>
      </c:valAx>
      <c:spPr>
        <a:solidFill>
          <a:schemeClr val="bg1">
            <a:lumMod val="95000"/>
          </a:schemeClr>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3276730560195125E-2"/>
          <c:y val="0.13070359308534721"/>
          <c:w val="0.69004533524218614"/>
          <c:h val="0.79832204958853314"/>
        </c:manualLayout>
      </c:layout>
      <c:barChart>
        <c:barDir val="col"/>
        <c:grouping val="clustered"/>
        <c:varyColors val="0"/>
        <c:ser>
          <c:idx val="0"/>
          <c:order val="0"/>
          <c:tx>
            <c:v>Error Rate</c:v>
          </c:tx>
          <c:invertIfNegative val="0"/>
          <c:cat>
            <c:strRef>
              <c:f>'Est Revenues vs Actuals'!$A$11:$A$15</c:f>
              <c:strCache>
                <c:ptCount val="5"/>
                <c:pt idx="0">
                  <c:v>FY19</c:v>
                </c:pt>
                <c:pt idx="1">
                  <c:v>FY20</c:v>
                </c:pt>
                <c:pt idx="2">
                  <c:v>FY21</c:v>
                </c:pt>
                <c:pt idx="3">
                  <c:v>FY22</c:v>
                </c:pt>
                <c:pt idx="4">
                  <c:v>FY23 to 3/31</c:v>
                </c:pt>
              </c:strCache>
            </c:strRef>
          </c:cat>
          <c:val>
            <c:numRef>
              <c:f>'Est Revenues vs Actuals'!$E$11:$E$15</c:f>
              <c:numCache>
                <c:formatCode>0.00%</c:formatCode>
                <c:ptCount val="5"/>
                <c:pt idx="0">
                  <c:v>-3.1402821952830132E-2</c:v>
                </c:pt>
                <c:pt idx="1">
                  <c:v>0.19230338081555298</c:v>
                </c:pt>
                <c:pt idx="2">
                  <c:v>-0.11791835231893245</c:v>
                </c:pt>
                <c:pt idx="3">
                  <c:v>-1.6788902764183739E-2</c:v>
                </c:pt>
                <c:pt idx="4">
                  <c:v>0.12358990426392619</c:v>
                </c:pt>
              </c:numCache>
            </c:numRef>
          </c:val>
          <c:extLst>
            <c:ext xmlns:c16="http://schemas.microsoft.com/office/drawing/2014/chart" uri="{C3380CC4-5D6E-409C-BE32-E72D297353CC}">
              <c16:uniqueId val="{00000000-12A5-4BDA-ABB0-60CEE11DD1EC}"/>
            </c:ext>
          </c:extLst>
        </c:ser>
        <c:dLbls>
          <c:showLegendKey val="0"/>
          <c:showVal val="0"/>
          <c:showCatName val="0"/>
          <c:showSerName val="0"/>
          <c:showPercent val="0"/>
          <c:showBubbleSize val="0"/>
        </c:dLbls>
        <c:gapWidth val="58"/>
        <c:axId val="202747728"/>
        <c:axId val="202748120"/>
      </c:barChart>
      <c:lineChart>
        <c:grouping val="standard"/>
        <c:varyColors val="0"/>
        <c:ser>
          <c:idx val="1"/>
          <c:order val="1"/>
          <c:tx>
            <c:v>Target Range +/- 5%</c:v>
          </c:tx>
          <c:spPr>
            <a:ln>
              <a:solidFill>
                <a:srgbClr val="C00000"/>
              </a:solidFill>
            </a:ln>
          </c:spPr>
          <c:marker>
            <c:symbol val="none"/>
          </c:marker>
          <c:val>
            <c:numRef>
              <c:f>'Est Revenues vs Actuals'!$G$11:$G$15</c:f>
              <c:numCache>
                <c:formatCode>0%</c:formatCode>
                <c:ptCount val="5"/>
                <c:pt idx="0">
                  <c:v>0.05</c:v>
                </c:pt>
                <c:pt idx="1">
                  <c:v>0.05</c:v>
                </c:pt>
                <c:pt idx="2">
                  <c:v>0.05</c:v>
                </c:pt>
                <c:pt idx="3">
                  <c:v>0.05</c:v>
                </c:pt>
                <c:pt idx="4">
                  <c:v>0.05</c:v>
                </c:pt>
              </c:numCache>
            </c:numRef>
          </c:val>
          <c:smooth val="0"/>
          <c:extLst>
            <c:ext xmlns:c16="http://schemas.microsoft.com/office/drawing/2014/chart" uri="{C3380CC4-5D6E-409C-BE32-E72D297353CC}">
              <c16:uniqueId val="{00000001-12A5-4BDA-ABB0-60CEE11DD1EC}"/>
            </c:ext>
          </c:extLst>
        </c:ser>
        <c:ser>
          <c:idx val="2"/>
          <c:order val="2"/>
          <c:spPr>
            <a:ln>
              <a:solidFill>
                <a:srgbClr val="C00000"/>
              </a:solidFill>
            </a:ln>
          </c:spPr>
          <c:marker>
            <c:symbol val="none"/>
          </c:marker>
          <c:val>
            <c:numRef>
              <c:f>'Est Revenues vs Actuals'!$H$11:$H$15</c:f>
              <c:numCache>
                <c:formatCode>0%</c:formatCode>
                <c:ptCount val="5"/>
                <c:pt idx="0">
                  <c:v>-0.05</c:v>
                </c:pt>
                <c:pt idx="1">
                  <c:v>-0.05</c:v>
                </c:pt>
                <c:pt idx="2">
                  <c:v>-0.05</c:v>
                </c:pt>
                <c:pt idx="3">
                  <c:v>-0.05</c:v>
                </c:pt>
                <c:pt idx="4">
                  <c:v>-0.05</c:v>
                </c:pt>
              </c:numCache>
            </c:numRef>
          </c:val>
          <c:smooth val="0"/>
          <c:extLst>
            <c:ext xmlns:c16="http://schemas.microsoft.com/office/drawing/2014/chart" uri="{C3380CC4-5D6E-409C-BE32-E72D297353CC}">
              <c16:uniqueId val="{00000002-12A5-4BDA-ABB0-60CEE11DD1EC}"/>
            </c:ext>
          </c:extLst>
        </c:ser>
        <c:dLbls>
          <c:showLegendKey val="0"/>
          <c:showVal val="0"/>
          <c:showCatName val="0"/>
          <c:showSerName val="0"/>
          <c:showPercent val="0"/>
          <c:showBubbleSize val="0"/>
        </c:dLbls>
        <c:marker val="1"/>
        <c:smooth val="0"/>
        <c:axId val="202747728"/>
        <c:axId val="202748120"/>
      </c:lineChart>
      <c:catAx>
        <c:axId val="202747728"/>
        <c:scaling>
          <c:orientation val="minMax"/>
        </c:scaling>
        <c:delete val="0"/>
        <c:axPos val="b"/>
        <c:numFmt formatCode="General" sourceLinked="0"/>
        <c:majorTickMark val="out"/>
        <c:minorTickMark val="none"/>
        <c:tickLblPos val="low"/>
        <c:crossAx val="202748120"/>
        <c:crosses val="autoZero"/>
        <c:auto val="1"/>
        <c:lblAlgn val="ctr"/>
        <c:lblOffset val="100"/>
        <c:noMultiLvlLbl val="0"/>
      </c:catAx>
      <c:valAx>
        <c:axId val="202748120"/>
        <c:scaling>
          <c:orientation val="minMax"/>
        </c:scaling>
        <c:delete val="0"/>
        <c:axPos val="l"/>
        <c:majorGridlines/>
        <c:numFmt formatCode="0%" sourceLinked="0"/>
        <c:majorTickMark val="out"/>
        <c:minorTickMark val="none"/>
        <c:tickLblPos val="nextTo"/>
        <c:crossAx val="202747728"/>
        <c:crosses val="autoZero"/>
        <c:crossBetween val="between"/>
      </c:valAx>
    </c:plotArea>
    <c:legend>
      <c:legendPos val="r"/>
      <c:legendEntry>
        <c:idx val="2"/>
        <c:delete val="1"/>
      </c:legendEntry>
      <c:layout>
        <c:manualLayout>
          <c:xMode val="edge"/>
          <c:yMode val="edge"/>
          <c:x val="0.82643137410853962"/>
          <c:y val="0.25780708810267544"/>
          <c:w val="0.16158527532543279"/>
          <c:h val="0.26371448396536662"/>
        </c:manualLayout>
      </c:layout>
      <c:overlay val="0"/>
    </c:legend>
    <c:plotVisOnly val="1"/>
    <c:dispBlanksAs val="gap"/>
    <c:showDLblsOverMax val="0"/>
  </c:chart>
  <c:printSettings>
    <c:headerFooter alignWithMargins="0"/>
    <c:pageMargins b="1" l="0.75000000000000111" r="0.75000000000000111"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Your Government</a:t>
            </a:r>
          </a:p>
          <a:p>
            <a:pPr>
              <a:defRPr/>
            </a:pPr>
            <a:r>
              <a:rPr lang="en-US"/>
              <a:t>Timeliness of SF425 Reports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v>Avg days late</c:v>
          </c:tx>
          <c:spPr>
            <a:solidFill>
              <a:schemeClr val="accent2"/>
            </a:solidFill>
            <a:ln>
              <a:noFill/>
            </a:ln>
            <a:effectLst/>
          </c:spPr>
          <c:invertIfNegative val="0"/>
          <c:cat>
            <c:numRef>
              <c:f>('Timeliness of SF425 reports'!$B$11,'Timeliness of SF425 reports'!$E$11,'Timeliness of SF425 reports'!$H$11)</c:f>
              <c:numCache>
                <c:formatCode>d\-mmm</c:formatCode>
                <c:ptCount val="3"/>
                <c:pt idx="0">
                  <c:v>43373</c:v>
                </c:pt>
                <c:pt idx="1">
                  <c:v>43465</c:v>
                </c:pt>
                <c:pt idx="2">
                  <c:v>43555</c:v>
                </c:pt>
              </c:numCache>
            </c:numRef>
          </c:cat>
          <c:val>
            <c:numRef>
              <c:f>('Timeliness of SF425 reports'!$C$22,'Timeliness of SF425 reports'!$F$22,'Timeliness of SF425 reports'!$I$22)</c:f>
              <c:numCache>
                <c:formatCode>General</c:formatCode>
                <c:ptCount val="3"/>
                <c:pt idx="0" formatCode="0.0">
                  <c:v>5</c:v>
                </c:pt>
                <c:pt idx="1">
                  <c:v>4.5</c:v>
                </c:pt>
                <c:pt idx="2">
                  <c:v>1.7</c:v>
                </c:pt>
              </c:numCache>
            </c:numRef>
          </c:val>
          <c:extLst>
            <c:ext xmlns:c16="http://schemas.microsoft.com/office/drawing/2014/chart" uri="{C3380CC4-5D6E-409C-BE32-E72D297353CC}">
              <c16:uniqueId val="{00000001-2D3C-419B-9C24-36283CB52A73}"/>
            </c:ext>
          </c:extLst>
        </c:ser>
        <c:dLbls>
          <c:showLegendKey val="0"/>
          <c:showVal val="0"/>
          <c:showCatName val="0"/>
          <c:showSerName val="0"/>
          <c:showPercent val="0"/>
          <c:showBubbleSize val="0"/>
        </c:dLbls>
        <c:gapWidth val="219"/>
        <c:axId val="787718176"/>
        <c:axId val="787718504"/>
      </c:barChart>
      <c:lineChart>
        <c:grouping val="standard"/>
        <c:varyColors val="0"/>
        <c:ser>
          <c:idx val="0"/>
          <c:order val="0"/>
          <c:tx>
            <c:v>% on time</c:v>
          </c:tx>
          <c:spPr>
            <a:ln w="28575" cap="rnd">
              <a:solidFill>
                <a:schemeClr val="accent1"/>
              </a:solidFill>
              <a:round/>
            </a:ln>
            <a:effectLst/>
          </c:spPr>
          <c:marker>
            <c:symbol val="none"/>
          </c:marker>
          <c:cat>
            <c:numRef>
              <c:f>('Timeliness of SF425 reports'!$B$11,'Timeliness of SF425 reports'!$E$11,'Timeliness of SF425 reports'!$H$11)</c:f>
              <c:numCache>
                <c:formatCode>d\-mmm</c:formatCode>
                <c:ptCount val="3"/>
                <c:pt idx="0">
                  <c:v>43373</c:v>
                </c:pt>
                <c:pt idx="1">
                  <c:v>43465</c:v>
                </c:pt>
                <c:pt idx="2">
                  <c:v>43555</c:v>
                </c:pt>
              </c:numCache>
            </c:numRef>
          </c:cat>
          <c:val>
            <c:numRef>
              <c:f>('Timeliness of SF425 reports'!$D$22,'Timeliness of SF425 reports'!$G$22,'Timeliness of SF425 reports'!$J$22)</c:f>
              <c:numCache>
                <c:formatCode>General</c:formatCode>
                <c:ptCount val="3"/>
                <c:pt idx="0">
                  <c:v>0.6</c:v>
                </c:pt>
                <c:pt idx="1">
                  <c:v>0.1</c:v>
                </c:pt>
                <c:pt idx="2">
                  <c:v>0.3</c:v>
                </c:pt>
              </c:numCache>
            </c:numRef>
          </c:val>
          <c:smooth val="0"/>
          <c:extLst>
            <c:ext xmlns:c16="http://schemas.microsoft.com/office/drawing/2014/chart" uri="{C3380CC4-5D6E-409C-BE32-E72D297353CC}">
              <c16:uniqueId val="{00000000-2D3C-419B-9C24-36283CB52A73}"/>
            </c:ext>
          </c:extLst>
        </c:ser>
        <c:dLbls>
          <c:showLegendKey val="0"/>
          <c:showVal val="0"/>
          <c:showCatName val="0"/>
          <c:showSerName val="0"/>
          <c:showPercent val="0"/>
          <c:showBubbleSize val="0"/>
        </c:dLbls>
        <c:marker val="1"/>
        <c:smooth val="0"/>
        <c:axId val="806366624"/>
        <c:axId val="806366296"/>
      </c:lineChart>
      <c:dateAx>
        <c:axId val="787718176"/>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718504"/>
        <c:crosses val="autoZero"/>
        <c:auto val="1"/>
        <c:lblOffset val="100"/>
        <c:baseTimeUnit val="months"/>
      </c:dateAx>
      <c:valAx>
        <c:axId val="787718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 days late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718176"/>
        <c:crosses val="autoZero"/>
        <c:crossBetween val="between"/>
      </c:valAx>
      <c:valAx>
        <c:axId val="80636629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completed on time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366624"/>
        <c:crosses val="max"/>
        <c:crossBetween val="between"/>
      </c:valAx>
      <c:dateAx>
        <c:axId val="806366624"/>
        <c:scaling>
          <c:orientation val="minMax"/>
        </c:scaling>
        <c:delete val="1"/>
        <c:axPos val="b"/>
        <c:numFmt formatCode="d\-mmm" sourceLinked="1"/>
        <c:majorTickMark val="out"/>
        <c:minorTickMark val="none"/>
        <c:tickLblPos val="nextTo"/>
        <c:crossAx val="806366296"/>
        <c:crosses val="autoZero"/>
        <c:auto val="1"/>
        <c:lblOffset val="100"/>
        <c:baseTimeUnit val="months"/>
      </c:date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3.wmf"/></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8</xdr:row>
      <xdr:rowOff>19050</xdr:rowOff>
    </xdr:from>
    <xdr:to>
      <xdr:col>9</xdr:col>
      <xdr:colOff>428626</xdr:colOff>
      <xdr:row>22</xdr:row>
      <xdr:rowOff>123825</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247649</xdr:colOff>
      <xdr:row>27</xdr:row>
      <xdr:rowOff>80961</xdr:rowOff>
    </xdr:from>
    <xdr:to>
      <xdr:col>9</xdr:col>
      <xdr:colOff>180974</xdr:colOff>
      <xdr:row>45</xdr:row>
      <xdr:rowOff>104774</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53345</xdr:colOff>
      <xdr:row>14</xdr:row>
      <xdr:rowOff>123825</xdr:rowOff>
    </xdr:from>
    <xdr:to>
      <xdr:col>10</xdr:col>
      <xdr:colOff>19140</xdr:colOff>
      <xdr:row>29</xdr:row>
      <xdr:rowOff>9524</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68610">
          <a:off x="53345" y="2905125"/>
          <a:ext cx="5642695" cy="2314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8</xdr:row>
      <xdr:rowOff>76200</xdr:rowOff>
    </xdr:from>
    <xdr:to>
      <xdr:col>12</xdr:col>
      <xdr:colOff>28575</xdr:colOff>
      <xdr:row>26</xdr:row>
      <xdr:rowOff>76200</xdr:rowOff>
    </xdr:to>
    <xdr:pic>
      <xdr:nvPicPr>
        <xdr:cNvPr id="20481" name="Picture 1">
          <a:extLst>
            <a:ext uri="{FF2B5EF4-FFF2-40B4-BE49-F238E27FC236}">
              <a16:creationId xmlns:a16="http://schemas.microsoft.com/office/drawing/2014/main" id="{00000000-0008-0000-0B00-0000015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2505075"/>
          <a:ext cx="7324725" cy="2952750"/>
        </a:xfrm>
        <a:prstGeom prst="rect">
          <a:avLst/>
        </a:prstGeom>
        <a:noFill/>
        <a:ln w="9525">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76200</xdr:colOff>
      <xdr:row>58</xdr:row>
      <xdr:rowOff>0</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8580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95250</xdr:colOff>
      <xdr:row>49</xdr:row>
      <xdr:rowOff>104774</xdr:rowOff>
    </xdr:from>
    <xdr:to>
      <xdr:col>10</xdr:col>
      <xdr:colOff>390525</xdr:colOff>
      <xdr:row>75</xdr:row>
      <xdr:rowOff>19050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0.25173</cdr:y>
    </cdr:from>
    <cdr:to>
      <cdr:x>0.04994</cdr:x>
      <cdr:y>0.85963</cdr:y>
    </cdr:to>
    <cdr:sp macro="" textlink="">
      <cdr:nvSpPr>
        <cdr:cNvPr id="3" name="TextBox 1"/>
        <cdr:cNvSpPr txBox="1"/>
      </cdr:nvSpPr>
      <cdr:spPr>
        <a:xfrm xmlns:a="http://schemas.openxmlformats.org/drawingml/2006/main">
          <a:off x="0" y="1038225"/>
          <a:ext cx="371051" cy="2507159"/>
        </a:xfrm>
        <a:prstGeom xmlns:a="http://schemas.openxmlformats.org/drawingml/2006/main" prst="rect">
          <a:avLst/>
        </a:prstGeom>
      </cdr:spPr>
      <cdr:txBody>
        <a:bodyPr xmlns:a="http://schemas.openxmlformats.org/drawingml/2006/main" vert="vert270"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t># days after receipt</a:t>
          </a:r>
          <a:r>
            <a:rPr lang="en-US" sz="1100" baseline="0"/>
            <a:t> of bank statement</a:t>
          </a:r>
          <a:endParaRPr lang="en-US" sz="1100"/>
        </a:p>
      </cdr:txBody>
    </cdr:sp>
  </cdr:relSizeAnchor>
  <cdr:relSizeAnchor xmlns:cdr="http://schemas.openxmlformats.org/drawingml/2006/chartDrawing">
    <cdr:from>
      <cdr:x>0.21513</cdr:x>
      <cdr:y>0.02309</cdr:y>
    </cdr:from>
    <cdr:to>
      <cdr:x>0.83531</cdr:x>
      <cdr:y>0.20323</cdr:y>
    </cdr:to>
    <cdr:sp macro="" textlink="">
      <cdr:nvSpPr>
        <cdr:cNvPr id="4" name="TextBox 3"/>
        <cdr:cNvSpPr txBox="1"/>
      </cdr:nvSpPr>
      <cdr:spPr>
        <a:xfrm xmlns:a="http://schemas.openxmlformats.org/drawingml/2006/main">
          <a:off x="1381125" y="95251"/>
          <a:ext cx="3981450" cy="742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100"/>
            <a:t>Island</a:t>
          </a:r>
          <a:r>
            <a:rPr lang="en-US" sz="1100" baseline="0"/>
            <a:t> Government</a:t>
          </a:r>
        </a:p>
        <a:p xmlns:a="http://schemas.openxmlformats.org/drawingml/2006/main">
          <a:pPr algn="ctr"/>
          <a:r>
            <a:rPr lang="en-US" sz="1100" baseline="0"/>
            <a:t>Bank Reconciliations</a:t>
          </a:r>
        </a:p>
        <a:p xmlns:a="http://schemas.openxmlformats.org/drawingml/2006/main">
          <a:pPr algn="ctr"/>
          <a:r>
            <a:rPr lang="en-US" sz="1100" baseline="0"/>
            <a:t># days completed after the receipt of the statement</a:t>
          </a:r>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495299</xdr:colOff>
      <xdr:row>21</xdr:row>
      <xdr:rowOff>9524</xdr:rowOff>
    </xdr:from>
    <xdr:to>
      <xdr:col>6</xdr:col>
      <xdr:colOff>876300</xdr:colOff>
      <xdr:row>43</xdr:row>
      <xdr:rowOff>114299</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228600</xdr:colOff>
      <xdr:row>19</xdr:row>
      <xdr:rowOff>38100</xdr:rowOff>
    </xdr:from>
    <xdr:to>
      <xdr:col>7</xdr:col>
      <xdr:colOff>590550</xdr:colOff>
      <xdr:row>40</xdr:row>
      <xdr:rowOff>85725</xdr:rowOff>
    </xdr:to>
    <xdr:graphicFrame macro="">
      <xdr:nvGraphicFramePr>
        <xdr:cNvPr id="2059" name="Chart 8">
          <a:extLst>
            <a:ext uri="{FF2B5EF4-FFF2-40B4-BE49-F238E27FC236}">
              <a16:creationId xmlns:a16="http://schemas.microsoft.com/office/drawing/2014/main" id="{00000000-0008-0000-0400-00000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171449</xdr:colOff>
      <xdr:row>15</xdr:row>
      <xdr:rowOff>9523</xdr:rowOff>
    </xdr:from>
    <xdr:to>
      <xdr:col>6</xdr:col>
      <xdr:colOff>114299</xdr:colOff>
      <xdr:row>38</xdr:row>
      <xdr:rowOff>76199</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45</xdr:row>
      <xdr:rowOff>104776</xdr:rowOff>
    </xdr:from>
    <xdr:to>
      <xdr:col>11</xdr:col>
      <xdr:colOff>361950</xdr:colOff>
      <xdr:row>70</xdr:row>
      <xdr:rowOff>95251</xdr:rowOff>
    </xdr:to>
    <xdr:graphicFrame macro="">
      <xdr:nvGraphicFramePr>
        <xdr:cNvPr id="1034" name="Chart 7">
          <a:extLst>
            <a:ext uri="{FF2B5EF4-FFF2-40B4-BE49-F238E27FC236}">
              <a16:creationId xmlns:a16="http://schemas.microsoft.com/office/drawing/2014/main" id="{00000000-0008-0000-0600-00000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16</xdr:row>
      <xdr:rowOff>142875</xdr:rowOff>
    </xdr:from>
    <xdr:to>
      <xdr:col>12</xdr:col>
      <xdr:colOff>19050</xdr:colOff>
      <xdr:row>42</xdr:row>
      <xdr:rowOff>76200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0.17334</cdr:x>
      <cdr:y>0.20309</cdr:y>
    </cdr:from>
    <cdr:to>
      <cdr:x>0.25708</cdr:x>
      <cdr:y>0.27782</cdr:y>
    </cdr:to>
    <cdr:sp macro="" textlink="">
      <cdr:nvSpPr>
        <cdr:cNvPr id="2" name="TextBox 1"/>
        <cdr:cNvSpPr txBox="1"/>
      </cdr:nvSpPr>
      <cdr:spPr>
        <a:xfrm xmlns:a="http://schemas.openxmlformats.org/drawingml/2006/main" rot="20733109">
          <a:off x="1208573" y="675101"/>
          <a:ext cx="583887" cy="2484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a:t>-3%</a:t>
          </a:r>
          <a:r>
            <a:rPr lang="en-US" sz="1400" baseline="0"/>
            <a:t> </a:t>
          </a:r>
        </a:p>
        <a:p xmlns:a="http://schemas.openxmlformats.org/drawingml/2006/main">
          <a:endParaRPr lang="en-US" sz="1100"/>
        </a:p>
      </cdr:txBody>
    </cdr:sp>
  </cdr:relSizeAnchor>
  <cdr:relSizeAnchor xmlns:cdr="http://schemas.openxmlformats.org/drawingml/2006/chartDrawing">
    <cdr:from>
      <cdr:x>0.44488</cdr:x>
      <cdr:y>0.18035</cdr:y>
    </cdr:from>
    <cdr:to>
      <cdr:x>0.58938</cdr:x>
      <cdr:y>0.27287</cdr:y>
    </cdr:to>
    <cdr:sp macro="" textlink="">
      <cdr:nvSpPr>
        <cdr:cNvPr id="3" name="TextBox 2"/>
        <cdr:cNvSpPr txBox="1"/>
      </cdr:nvSpPr>
      <cdr:spPr>
        <a:xfrm xmlns:a="http://schemas.openxmlformats.org/drawingml/2006/main" rot="20493903">
          <a:off x="3323570" y="714034"/>
          <a:ext cx="1079527" cy="3663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a:t>+19% </a:t>
          </a:r>
        </a:p>
        <a:p xmlns:a="http://schemas.openxmlformats.org/drawingml/2006/main">
          <a:endParaRPr lang="en-US" sz="1100"/>
        </a:p>
      </cdr:txBody>
    </cdr:sp>
  </cdr:relSizeAnchor>
  <cdr:relSizeAnchor xmlns:cdr="http://schemas.openxmlformats.org/drawingml/2006/chartDrawing">
    <cdr:from>
      <cdr:x>0.79889</cdr:x>
      <cdr:y>0.26565</cdr:y>
    </cdr:from>
    <cdr:to>
      <cdr:x>0.92861</cdr:x>
      <cdr:y>0.3653</cdr:y>
    </cdr:to>
    <cdr:sp macro="" textlink="">
      <cdr:nvSpPr>
        <cdr:cNvPr id="4" name="TextBox 3"/>
        <cdr:cNvSpPr txBox="1"/>
      </cdr:nvSpPr>
      <cdr:spPr>
        <a:xfrm xmlns:a="http://schemas.openxmlformats.org/drawingml/2006/main" rot="20711904">
          <a:off x="5968360" y="1051759"/>
          <a:ext cx="969109" cy="3945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a:t>-2% </a:t>
          </a:r>
        </a:p>
      </cdr:txBody>
    </cdr:sp>
  </cdr:relSizeAnchor>
  <cdr:relSizeAnchor xmlns:cdr="http://schemas.openxmlformats.org/drawingml/2006/chartDrawing">
    <cdr:from>
      <cdr:x>0.574</cdr:x>
      <cdr:y>0.24148</cdr:y>
    </cdr:from>
    <cdr:to>
      <cdr:x>0.73163</cdr:x>
      <cdr:y>0.33757</cdr:y>
    </cdr:to>
    <cdr:sp macro="" textlink="">
      <cdr:nvSpPr>
        <cdr:cNvPr id="6" name="TextBox 5"/>
        <cdr:cNvSpPr txBox="1"/>
      </cdr:nvSpPr>
      <cdr:spPr>
        <a:xfrm xmlns:a="http://schemas.openxmlformats.org/drawingml/2006/main" rot="20492860">
          <a:off x="4288197" y="956074"/>
          <a:ext cx="1177618" cy="3804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400"/>
            <a:t>-12% </a:t>
          </a:r>
        </a:p>
      </cdr:txBody>
    </cdr:sp>
  </cdr:relSizeAnchor>
</c:userShapes>
</file>

<file path=xl/drawings/drawing9.xml><?xml version="1.0" encoding="utf-8"?>
<c:userShapes xmlns:c="http://schemas.openxmlformats.org/drawingml/2006/chart">
  <cdr:relSizeAnchor xmlns:cdr="http://schemas.openxmlformats.org/drawingml/2006/chartDrawing">
    <cdr:from>
      <cdr:x>0.28788</cdr:x>
      <cdr:y>0.01149</cdr:y>
    </cdr:from>
    <cdr:to>
      <cdr:x>0.59902</cdr:x>
      <cdr:y>0.11449</cdr:y>
    </cdr:to>
    <cdr:pic>
      <cdr:nvPicPr>
        <cdr:cNvPr id="8" name="chart">
          <a:extLst xmlns:a="http://schemas.openxmlformats.org/drawingml/2006/main">
            <a:ext uri="{FF2B5EF4-FFF2-40B4-BE49-F238E27FC236}">
              <a16:creationId xmlns:a16="http://schemas.microsoft.com/office/drawing/2014/main" id="{8467639B-A71A-48DA-913B-D861AC12FF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171700" y="47625"/>
          <a:ext cx="2347163" cy="426757"/>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8"/>
  <sheetViews>
    <sheetView tabSelected="1" zoomScaleNormal="100" workbookViewId="0">
      <selection activeCell="E7" sqref="E7"/>
    </sheetView>
  </sheetViews>
  <sheetFormatPr defaultRowHeight="12.75" x14ac:dyDescent="0.2"/>
  <cols>
    <col min="1" max="1" width="18.5703125" customWidth="1"/>
    <col min="2" max="2" width="63.7109375" customWidth="1"/>
    <col min="3" max="3" width="57.7109375" customWidth="1"/>
  </cols>
  <sheetData>
    <row r="1" spans="1:3" ht="20.25" customHeight="1" x14ac:dyDescent="0.2">
      <c r="A1" s="123" t="s">
        <v>191</v>
      </c>
      <c r="B1" s="123" t="s">
        <v>192</v>
      </c>
      <c r="C1" s="123" t="s">
        <v>193</v>
      </c>
    </row>
    <row r="2" spans="1:3" x14ac:dyDescent="0.2">
      <c r="A2" s="83" t="s">
        <v>194</v>
      </c>
      <c r="B2" s="84"/>
      <c r="C2" s="84"/>
    </row>
    <row r="3" spans="1:3" x14ac:dyDescent="0.2">
      <c r="A3" s="17"/>
      <c r="B3" s="17"/>
      <c r="C3" s="17"/>
    </row>
    <row r="4" spans="1:3" ht="63.75" x14ac:dyDescent="0.2">
      <c r="A4" s="17" t="s">
        <v>195</v>
      </c>
      <c r="B4" s="17" t="s">
        <v>196</v>
      </c>
      <c r="C4" s="17" t="s">
        <v>197</v>
      </c>
    </row>
    <row r="5" spans="1:3" x14ac:dyDescent="0.2">
      <c r="A5" s="17"/>
      <c r="B5" s="17"/>
      <c r="C5" s="17"/>
    </row>
    <row r="6" spans="1:3" ht="76.5" x14ac:dyDescent="0.2">
      <c r="A6" s="17" t="s">
        <v>198</v>
      </c>
      <c r="B6" s="17" t="s">
        <v>199</v>
      </c>
      <c r="C6" s="17" t="s">
        <v>200</v>
      </c>
    </row>
    <row r="7" spans="1:3" x14ac:dyDescent="0.2">
      <c r="A7" s="17"/>
      <c r="B7" s="17"/>
      <c r="C7" s="17"/>
    </row>
    <row r="8" spans="1:3" ht="63.75" x14ac:dyDescent="0.2">
      <c r="A8" s="17" t="s">
        <v>201</v>
      </c>
      <c r="B8" s="17" t="s">
        <v>202</v>
      </c>
      <c r="C8" s="17" t="s">
        <v>203</v>
      </c>
    </row>
    <row r="9" spans="1:3" x14ac:dyDescent="0.2">
      <c r="A9" s="17"/>
      <c r="B9" s="17"/>
      <c r="C9" s="17"/>
    </row>
    <row r="10" spans="1:3" ht="76.5" x14ac:dyDescent="0.2">
      <c r="A10" s="17" t="s">
        <v>204</v>
      </c>
      <c r="B10" s="17" t="s">
        <v>205</v>
      </c>
      <c r="C10" s="17" t="s">
        <v>206</v>
      </c>
    </row>
    <row r="11" spans="1:3" x14ac:dyDescent="0.2">
      <c r="A11" s="17"/>
      <c r="B11" s="17"/>
      <c r="C11" s="17"/>
    </row>
    <row r="12" spans="1:3" ht="127.5" x14ac:dyDescent="0.2">
      <c r="A12" s="17" t="s">
        <v>207</v>
      </c>
      <c r="B12" s="17" t="s">
        <v>208</v>
      </c>
      <c r="C12" s="17" t="s">
        <v>209</v>
      </c>
    </row>
    <row r="13" spans="1:3" x14ac:dyDescent="0.2">
      <c r="A13" s="17"/>
      <c r="B13" s="17"/>
      <c r="C13" s="17"/>
    </row>
    <row r="14" spans="1:3" x14ac:dyDescent="0.2">
      <c r="A14" s="113" t="s">
        <v>210</v>
      </c>
      <c r="B14" s="113"/>
      <c r="C14" s="113"/>
    </row>
    <row r="15" spans="1:3" x14ac:dyDescent="0.2">
      <c r="A15" s="85"/>
      <c r="B15" s="85"/>
      <c r="C15" s="85"/>
    </row>
    <row r="16" spans="1:3" ht="63.75" x14ac:dyDescent="0.2">
      <c r="A16" s="17" t="s">
        <v>211</v>
      </c>
      <c r="B16" s="17" t="s">
        <v>212</v>
      </c>
      <c r="C16" s="17" t="s">
        <v>213</v>
      </c>
    </row>
    <row r="17" spans="1:3" x14ac:dyDescent="0.2">
      <c r="A17" s="17"/>
      <c r="B17" s="17"/>
      <c r="C17" s="17"/>
    </row>
    <row r="18" spans="1:3" ht="63.75" x14ac:dyDescent="0.2">
      <c r="A18" s="17" t="s">
        <v>214</v>
      </c>
      <c r="B18" s="17" t="s">
        <v>215</v>
      </c>
      <c r="C18" s="17" t="s">
        <v>216</v>
      </c>
    </row>
    <row r="19" spans="1:3" x14ac:dyDescent="0.2">
      <c r="A19" s="17"/>
      <c r="B19" s="17"/>
      <c r="C19" s="17"/>
    </row>
    <row r="20" spans="1:3" ht="51" x14ac:dyDescent="0.2">
      <c r="A20" s="17" t="s">
        <v>217</v>
      </c>
      <c r="B20" s="17" t="s">
        <v>218</v>
      </c>
      <c r="C20" s="17" t="s">
        <v>219</v>
      </c>
    </row>
    <row r="21" spans="1:3" x14ac:dyDescent="0.2">
      <c r="A21" s="17"/>
      <c r="B21" s="17"/>
      <c r="C21" s="17"/>
    </row>
    <row r="22" spans="1:3" ht="51" x14ac:dyDescent="0.2">
      <c r="A22" s="17" t="s">
        <v>220</v>
      </c>
      <c r="B22" s="17" t="s">
        <v>221</v>
      </c>
      <c r="C22" s="17" t="s">
        <v>222</v>
      </c>
    </row>
    <row r="23" spans="1:3" x14ac:dyDescent="0.2">
      <c r="A23" s="17"/>
      <c r="B23" s="17"/>
      <c r="C23" s="17"/>
    </row>
    <row r="24" spans="1:3" x14ac:dyDescent="0.2">
      <c r="A24" s="113" t="s">
        <v>223</v>
      </c>
      <c r="B24" s="113"/>
      <c r="C24" s="113"/>
    </row>
    <row r="25" spans="1:3" x14ac:dyDescent="0.2">
      <c r="A25" s="17"/>
      <c r="B25" s="17"/>
      <c r="C25" s="17"/>
    </row>
    <row r="26" spans="1:3" ht="76.5" x14ac:dyDescent="0.2">
      <c r="A26" s="17" t="s">
        <v>224</v>
      </c>
      <c r="B26" s="17" t="s">
        <v>225</v>
      </c>
      <c r="C26" s="17" t="s">
        <v>226</v>
      </c>
    </row>
    <row r="27" spans="1:3" x14ac:dyDescent="0.2">
      <c r="A27" s="17"/>
      <c r="B27" s="17"/>
      <c r="C27" s="17"/>
    </row>
    <row r="28" spans="1:3" ht="63.75" x14ac:dyDescent="0.2">
      <c r="A28" s="17" t="s">
        <v>227</v>
      </c>
      <c r="B28" s="17" t="s">
        <v>228</v>
      </c>
      <c r="C28" s="17" t="s">
        <v>229</v>
      </c>
    </row>
  </sheetData>
  <mergeCells count="2">
    <mergeCell ref="A14:C14"/>
    <mergeCell ref="A24:C24"/>
  </mergeCells>
  <printOptions gridLines="1"/>
  <pageMargins left="0.25" right="0.25"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3"/>
  <sheetViews>
    <sheetView topLeftCell="A13" workbookViewId="0">
      <selection activeCell="L19" sqref="L19"/>
    </sheetView>
  </sheetViews>
  <sheetFormatPr defaultRowHeight="12.75" x14ac:dyDescent="0.2"/>
  <cols>
    <col min="1" max="1" width="5.5703125" customWidth="1"/>
    <col min="2" max="2" width="6.42578125" customWidth="1"/>
  </cols>
  <sheetData>
    <row r="1" spans="1:9" ht="27" customHeight="1" x14ac:dyDescent="0.2">
      <c r="A1" s="80" t="s">
        <v>161</v>
      </c>
    </row>
    <row r="2" spans="1:9" ht="39" customHeight="1" x14ac:dyDescent="0.2">
      <c r="A2" s="121" t="s">
        <v>163</v>
      </c>
      <c r="B2" s="121"/>
      <c r="C2" s="121"/>
      <c r="D2" s="121"/>
      <c r="E2" s="121"/>
      <c r="F2" s="121"/>
      <c r="G2" s="121"/>
      <c r="H2" s="121"/>
      <c r="I2" s="121"/>
    </row>
    <row r="4" spans="1:9" x14ac:dyDescent="0.2">
      <c r="A4" s="30" t="s">
        <v>164</v>
      </c>
    </row>
    <row r="5" spans="1:9" x14ac:dyDescent="0.2">
      <c r="B5" s="30" t="s">
        <v>165</v>
      </c>
    </row>
    <row r="6" spans="1:9" x14ac:dyDescent="0.2">
      <c r="B6" s="30" t="s">
        <v>166</v>
      </c>
    </row>
    <row r="7" spans="1:9" x14ac:dyDescent="0.2">
      <c r="B7" s="30" t="s">
        <v>167</v>
      </c>
    </row>
    <row r="8" spans="1:9" x14ac:dyDescent="0.2">
      <c r="B8" s="30" t="s">
        <v>168</v>
      </c>
    </row>
    <row r="10" spans="1:9" x14ac:dyDescent="0.2">
      <c r="A10" s="30" t="s">
        <v>169</v>
      </c>
    </row>
    <row r="11" spans="1:9" x14ac:dyDescent="0.2">
      <c r="B11" s="30" t="s">
        <v>171</v>
      </c>
    </row>
    <row r="12" spans="1:9" x14ac:dyDescent="0.2">
      <c r="B12" s="30" t="s">
        <v>170</v>
      </c>
    </row>
    <row r="13" spans="1:9" x14ac:dyDescent="0.2">
      <c r="B13" s="30" t="s">
        <v>172</v>
      </c>
    </row>
  </sheetData>
  <mergeCells count="1">
    <mergeCell ref="A2:I2"/>
  </mergeCell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33"/>
  <sheetViews>
    <sheetView topLeftCell="A10" workbookViewId="0">
      <selection activeCell="F35" sqref="F35"/>
    </sheetView>
  </sheetViews>
  <sheetFormatPr defaultRowHeight="12.75" x14ac:dyDescent="0.2"/>
  <cols>
    <col min="1" max="2" width="7.85546875" customWidth="1"/>
  </cols>
  <sheetData>
    <row r="1" spans="1:2" ht="36" customHeight="1" x14ac:dyDescent="0.2">
      <c r="A1" s="60" t="s">
        <v>173</v>
      </c>
    </row>
    <row r="3" spans="1:2" x14ac:dyDescent="0.2">
      <c r="A3" s="30" t="s">
        <v>169</v>
      </c>
    </row>
    <row r="4" spans="1:2" x14ac:dyDescent="0.2">
      <c r="B4" s="30" t="s">
        <v>171</v>
      </c>
    </row>
    <row r="5" spans="1:2" x14ac:dyDescent="0.2">
      <c r="B5" s="30" t="s">
        <v>170</v>
      </c>
    </row>
    <row r="6" spans="1:2" x14ac:dyDescent="0.2">
      <c r="B6" s="30" t="s">
        <v>172</v>
      </c>
    </row>
    <row r="8" spans="1:2" x14ac:dyDescent="0.2">
      <c r="A8" s="30" t="s">
        <v>174</v>
      </c>
    </row>
    <row r="9" spans="1:2" x14ac:dyDescent="0.2">
      <c r="B9" s="30" t="s">
        <v>175</v>
      </c>
    </row>
    <row r="10" spans="1:2" x14ac:dyDescent="0.2">
      <c r="B10" s="30" t="s">
        <v>176</v>
      </c>
    </row>
    <row r="12" spans="1:2" x14ac:dyDescent="0.2">
      <c r="A12" s="30" t="s">
        <v>177</v>
      </c>
    </row>
    <row r="13" spans="1:2" x14ac:dyDescent="0.2">
      <c r="B13" s="30" t="s">
        <v>178</v>
      </c>
    </row>
    <row r="14" spans="1:2" x14ac:dyDescent="0.2">
      <c r="B14" s="30" t="s">
        <v>179</v>
      </c>
    </row>
    <row r="15" spans="1:2" x14ac:dyDescent="0.2">
      <c r="B15" s="30" t="s">
        <v>181</v>
      </c>
    </row>
    <row r="16" spans="1:2" x14ac:dyDescent="0.2">
      <c r="B16" s="30"/>
    </row>
    <row r="17" spans="1:4" x14ac:dyDescent="0.2">
      <c r="A17" s="30" t="s">
        <v>180</v>
      </c>
    </row>
    <row r="18" spans="1:4" x14ac:dyDescent="0.2">
      <c r="B18" s="30" t="s">
        <v>189</v>
      </c>
    </row>
    <row r="19" spans="1:4" x14ac:dyDescent="0.2">
      <c r="B19" s="30" t="s">
        <v>182</v>
      </c>
    </row>
    <row r="21" spans="1:4" x14ac:dyDescent="0.2">
      <c r="A21" s="30" t="s">
        <v>188</v>
      </c>
    </row>
    <row r="22" spans="1:4" x14ac:dyDescent="0.2">
      <c r="A22" s="30"/>
    </row>
    <row r="23" spans="1:4" x14ac:dyDescent="0.2">
      <c r="A23" s="30" t="s">
        <v>190</v>
      </c>
      <c r="C23" s="2">
        <v>24</v>
      </c>
      <c r="D23" s="30" t="s">
        <v>186</v>
      </c>
    </row>
    <row r="24" spans="1:4" ht="25.5" x14ac:dyDescent="0.2">
      <c r="A24" s="30" t="s">
        <v>183</v>
      </c>
      <c r="B24" s="67" t="s">
        <v>184</v>
      </c>
      <c r="C24" s="67" t="s">
        <v>185</v>
      </c>
    </row>
    <row r="25" spans="1:4" x14ac:dyDescent="0.2">
      <c r="A25" s="2">
        <v>1</v>
      </c>
      <c r="B25" s="2">
        <v>10</v>
      </c>
      <c r="C25" s="82">
        <f t="shared" ref="C25:C32" si="0">B25/$C$23</f>
        <v>0.41666666666666669</v>
      </c>
    </row>
    <row r="26" spans="1:4" x14ac:dyDescent="0.2">
      <c r="A26" s="2">
        <v>2</v>
      </c>
      <c r="B26" s="2">
        <v>12</v>
      </c>
      <c r="C26" s="82">
        <f t="shared" si="0"/>
        <v>0.5</v>
      </c>
    </row>
    <row r="27" spans="1:4" x14ac:dyDescent="0.2">
      <c r="A27" s="2">
        <v>3</v>
      </c>
      <c r="B27" s="2">
        <v>16</v>
      </c>
      <c r="C27" s="82">
        <f t="shared" si="0"/>
        <v>0.66666666666666663</v>
      </c>
    </row>
    <row r="28" spans="1:4" x14ac:dyDescent="0.2">
      <c r="A28" s="2">
        <v>4</v>
      </c>
      <c r="B28" s="2">
        <v>24</v>
      </c>
      <c r="C28" s="82">
        <f t="shared" si="0"/>
        <v>1</v>
      </c>
    </row>
    <row r="29" spans="1:4" x14ac:dyDescent="0.2">
      <c r="A29" s="2">
        <v>5</v>
      </c>
      <c r="B29" s="2">
        <v>24</v>
      </c>
      <c r="C29" s="82">
        <f t="shared" si="0"/>
        <v>1</v>
      </c>
    </row>
    <row r="30" spans="1:4" x14ac:dyDescent="0.2">
      <c r="A30" s="2">
        <v>6</v>
      </c>
      <c r="B30" s="2">
        <v>16</v>
      </c>
      <c r="C30" s="82">
        <f t="shared" si="0"/>
        <v>0.66666666666666663</v>
      </c>
    </row>
    <row r="31" spans="1:4" x14ac:dyDescent="0.2">
      <c r="A31" s="2">
        <v>7</v>
      </c>
      <c r="B31" s="2">
        <v>24</v>
      </c>
      <c r="C31" s="82">
        <f t="shared" si="0"/>
        <v>1</v>
      </c>
    </row>
    <row r="32" spans="1:4" x14ac:dyDescent="0.2">
      <c r="A32" s="2">
        <v>8</v>
      </c>
      <c r="B32" s="2">
        <v>24</v>
      </c>
      <c r="C32" s="82">
        <f t="shared" si="0"/>
        <v>1</v>
      </c>
    </row>
    <row r="33" spans="1:3" x14ac:dyDescent="0.2">
      <c r="A33" s="65" t="s">
        <v>187</v>
      </c>
      <c r="B33" s="2"/>
      <c r="C33" s="82">
        <f>SUM(C25:C32)/8</f>
        <v>0.78125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8DCBB-EDBD-4030-A4CB-1F2303CB396F}">
  <dimension ref="A1:A16"/>
  <sheetViews>
    <sheetView workbookViewId="0">
      <selection activeCell="E9" sqref="E9"/>
    </sheetView>
  </sheetViews>
  <sheetFormatPr defaultRowHeight="12.75" x14ac:dyDescent="0.2"/>
  <cols>
    <col min="1" max="1" width="74.140625" customWidth="1"/>
  </cols>
  <sheetData>
    <row r="1" spans="1:1" x14ac:dyDescent="0.2">
      <c r="A1" s="30" t="s">
        <v>277</v>
      </c>
    </row>
    <row r="3" spans="1:1" x14ac:dyDescent="0.2">
      <c r="A3" s="30" t="s">
        <v>265</v>
      </c>
    </row>
    <row r="4" spans="1:1" x14ac:dyDescent="0.2">
      <c r="A4" s="30" t="s">
        <v>278</v>
      </c>
    </row>
    <row r="5" spans="1:1" x14ac:dyDescent="0.2">
      <c r="A5" s="30" t="s">
        <v>279</v>
      </c>
    </row>
    <row r="6" spans="1:1" x14ac:dyDescent="0.2">
      <c r="A6" s="30" t="s">
        <v>280</v>
      </c>
    </row>
    <row r="7" spans="1:1" x14ac:dyDescent="0.2">
      <c r="A7" s="30" t="s">
        <v>281</v>
      </c>
    </row>
    <row r="8" spans="1:1" x14ac:dyDescent="0.2">
      <c r="A8" s="30" t="s">
        <v>282</v>
      </c>
    </row>
    <row r="10" spans="1:1" x14ac:dyDescent="0.2">
      <c r="A10" s="30" t="s">
        <v>283</v>
      </c>
    </row>
    <row r="11" spans="1:1" x14ac:dyDescent="0.2">
      <c r="A11" s="30" t="s">
        <v>284</v>
      </c>
    </row>
    <row r="12" spans="1:1" x14ac:dyDescent="0.2">
      <c r="A12" s="30" t="s">
        <v>285</v>
      </c>
    </row>
    <row r="13" spans="1:1" x14ac:dyDescent="0.2">
      <c r="A13" s="30" t="s">
        <v>286</v>
      </c>
    </row>
    <row r="14" spans="1:1" x14ac:dyDescent="0.2">
      <c r="A14" s="30" t="s">
        <v>287</v>
      </c>
    </row>
    <row r="15" spans="1:1" x14ac:dyDescent="0.2">
      <c r="A15" s="30" t="s">
        <v>288</v>
      </c>
    </row>
    <row r="16" spans="1:1" x14ac:dyDescent="0.2">
      <c r="A16" s="30" t="s">
        <v>289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
  <sheetViews>
    <sheetView topLeftCell="A19" workbookViewId="0">
      <selection activeCell="A29" sqref="A29"/>
    </sheetView>
  </sheetViews>
  <sheetFormatPr defaultRowHeight="12.75" x14ac:dyDescent="0.2"/>
  <cols>
    <col min="1" max="1" width="9.140625" customWidth="1"/>
    <col min="13" max="13" width="3.85546875" customWidth="1"/>
  </cols>
  <sheetData>
    <row r="1" spans="1:13" ht="15.75" x14ac:dyDescent="0.25">
      <c r="A1" s="15"/>
    </row>
    <row r="2" spans="1:13" ht="15.75" x14ac:dyDescent="0.25">
      <c r="A2" s="25" t="s">
        <v>53</v>
      </c>
    </row>
    <row r="3" spans="1:13" ht="47.25" customHeight="1" x14ac:dyDescent="0.25">
      <c r="A3" s="122" t="s">
        <v>54</v>
      </c>
      <c r="B3" s="122"/>
      <c r="C3" s="122"/>
      <c r="D3" s="122"/>
      <c r="E3" s="122"/>
      <c r="F3" s="122"/>
      <c r="G3" s="122"/>
      <c r="H3" s="122"/>
      <c r="I3" s="122"/>
      <c r="J3" s="122"/>
      <c r="K3" s="122"/>
      <c r="L3" s="122"/>
      <c r="M3" s="122"/>
    </row>
    <row r="4" spans="1:13" ht="15.75" x14ac:dyDescent="0.25">
      <c r="A4" s="15"/>
    </row>
    <row r="5" spans="1:13" ht="15.75" x14ac:dyDescent="0.25">
      <c r="A5" s="25" t="s">
        <v>55</v>
      </c>
    </row>
    <row r="6" spans="1:13" ht="49.5" customHeight="1" x14ac:dyDescent="0.25">
      <c r="A6" s="122" t="s">
        <v>56</v>
      </c>
      <c r="B6" s="122"/>
      <c r="C6" s="122"/>
      <c r="D6" s="122"/>
      <c r="E6" s="122"/>
      <c r="F6" s="122"/>
      <c r="G6" s="122"/>
      <c r="H6" s="122"/>
      <c r="I6" s="122"/>
      <c r="J6" s="122"/>
      <c r="K6" s="122"/>
      <c r="L6" s="122"/>
      <c r="M6" s="122"/>
    </row>
    <row r="7" spans="1:13" ht="15.75" x14ac:dyDescent="0.25">
      <c r="A7" s="15"/>
    </row>
    <row r="8" spans="1:13" ht="15.75" x14ac:dyDescent="0.25">
      <c r="A8" s="15"/>
    </row>
    <row r="10" spans="1:13" ht="15.75" x14ac:dyDescent="0.25">
      <c r="A10" s="15"/>
    </row>
  </sheetData>
  <mergeCells count="2">
    <mergeCell ref="A3:M3"/>
    <mergeCell ref="A6:M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4"/>
  <sheetViews>
    <sheetView workbookViewId="0">
      <selection activeCell="M13" sqref="M13"/>
    </sheetView>
  </sheetViews>
  <sheetFormatPr defaultRowHeight="12.75" x14ac:dyDescent="0.2"/>
  <cols>
    <col min="1" max="1" width="4.140625" customWidth="1"/>
    <col min="2" max="2" width="5.85546875" customWidth="1"/>
  </cols>
  <sheetData>
    <row r="1" spans="1:3" ht="28.5" customHeight="1" x14ac:dyDescent="0.2">
      <c r="A1" s="61" t="s">
        <v>133</v>
      </c>
    </row>
    <row r="2" spans="1:3" x14ac:dyDescent="0.2">
      <c r="A2" s="30" t="s">
        <v>139</v>
      </c>
    </row>
    <row r="3" spans="1:3" x14ac:dyDescent="0.2">
      <c r="B3" s="30" t="s">
        <v>157</v>
      </c>
    </row>
    <row r="4" spans="1:3" x14ac:dyDescent="0.2">
      <c r="B4" s="30" t="s">
        <v>158</v>
      </c>
    </row>
    <row r="5" spans="1:3" x14ac:dyDescent="0.2">
      <c r="B5" s="30" t="s">
        <v>159</v>
      </c>
    </row>
    <row r="6" spans="1:3" x14ac:dyDescent="0.2">
      <c r="C6" s="30" t="s">
        <v>134</v>
      </c>
    </row>
    <row r="7" spans="1:3" x14ac:dyDescent="0.2">
      <c r="C7" s="30" t="s">
        <v>136</v>
      </c>
    </row>
    <row r="8" spans="1:3" x14ac:dyDescent="0.2">
      <c r="C8" s="30" t="s">
        <v>135</v>
      </c>
    </row>
    <row r="9" spans="1:3" x14ac:dyDescent="0.2">
      <c r="C9" s="30" t="s">
        <v>137</v>
      </c>
    </row>
    <row r="10" spans="1:3" x14ac:dyDescent="0.2">
      <c r="C10" s="30" t="s">
        <v>138</v>
      </c>
    </row>
    <row r="11" spans="1:3" x14ac:dyDescent="0.2">
      <c r="C11" s="30" t="s">
        <v>152</v>
      </c>
    </row>
    <row r="13" spans="1:3" x14ac:dyDescent="0.2">
      <c r="A13" s="30" t="s">
        <v>162</v>
      </c>
    </row>
    <row r="14" spans="1:3" x14ac:dyDescent="0.2">
      <c r="B14" s="30" t="s">
        <v>160</v>
      </c>
    </row>
    <row r="15" spans="1:3" x14ac:dyDescent="0.2">
      <c r="C15" s="30" t="s">
        <v>144</v>
      </c>
    </row>
    <row r="16" spans="1:3" x14ac:dyDescent="0.2">
      <c r="C16" s="30" t="s">
        <v>145</v>
      </c>
    </row>
    <row r="17" spans="2:7" ht="20.25" customHeight="1" x14ac:dyDescent="0.2">
      <c r="B17" s="30" t="s">
        <v>82</v>
      </c>
      <c r="C17" s="30" t="s">
        <v>146</v>
      </c>
    </row>
    <row r="18" spans="2:7" x14ac:dyDescent="0.2">
      <c r="C18" s="30" t="s">
        <v>147</v>
      </c>
    </row>
    <row r="20" spans="2:7" x14ac:dyDescent="0.2">
      <c r="B20" s="30" t="s">
        <v>151</v>
      </c>
    </row>
    <row r="21" spans="2:7" x14ac:dyDescent="0.2">
      <c r="C21" s="30" t="s">
        <v>148</v>
      </c>
    </row>
    <row r="22" spans="2:7" x14ac:dyDescent="0.2">
      <c r="C22" s="30" t="s">
        <v>149</v>
      </c>
    </row>
    <row r="23" spans="2:7" x14ac:dyDescent="0.2">
      <c r="C23" s="30" t="s">
        <v>150</v>
      </c>
    </row>
    <row r="25" spans="2:7" x14ac:dyDescent="0.2">
      <c r="B25" s="30" t="s">
        <v>153</v>
      </c>
    </row>
    <row r="26" spans="2:7" x14ac:dyDescent="0.2">
      <c r="B26" s="30" t="s">
        <v>154</v>
      </c>
    </row>
    <row r="27" spans="2:7" x14ac:dyDescent="0.2">
      <c r="B27" s="30" t="s">
        <v>155</v>
      </c>
    </row>
    <row r="28" spans="2:7" x14ac:dyDescent="0.2">
      <c r="B28" s="30" t="s">
        <v>156</v>
      </c>
    </row>
    <row r="30" spans="2:7" ht="13.5" thickBot="1" x14ac:dyDescent="0.25"/>
    <row r="31" spans="2:7" x14ac:dyDescent="0.2">
      <c r="B31" s="72" t="s">
        <v>140</v>
      </c>
      <c r="C31" s="73"/>
      <c r="D31" s="73"/>
      <c r="E31" s="73"/>
      <c r="F31" s="73"/>
      <c r="G31" s="74"/>
    </row>
    <row r="32" spans="2:7" x14ac:dyDescent="0.2">
      <c r="B32" s="75" t="s">
        <v>141</v>
      </c>
      <c r="G32" s="76"/>
    </row>
    <row r="33" spans="2:7" x14ac:dyDescent="0.2">
      <c r="B33" s="75" t="s">
        <v>142</v>
      </c>
      <c r="G33" s="76"/>
    </row>
    <row r="34" spans="2:7" ht="13.5" thickBot="1" x14ac:dyDescent="0.25">
      <c r="B34" s="77" t="s">
        <v>143</v>
      </c>
      <c r="C34" s="78"/>
      <c r="D34" s="78"/>
      <c r="E34" s="78"/>
      <c r="F34" s="78"/>
      <c r="G34" s="79"/>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0"/>
  <sheetViews>
    <sheetView topLeftCell="A4" workbookViewId="0">
      <selection activeCell="M6" sqref="M6"/>
    </sheetView>
  </sheetViews>
  <sheetFormatPr defaultRowHeight="12.75" x14ac:dyDescent="0.2"/>
  <sheetData>
    <row r="1" spans="1:15" ht="30.75" customHeight="1" x14ac:dyDescent="0.2">
      <c r="A1" s="61" t="s">
        <v>92</v>
      </c>
    </row>
    <row r="2" spans="1:15" x14ac:dyDescent="0.2">
      <c r="E2" t="s">
        <v>22</v>
      </c>
      <c r="F2" t="s">
        <v>57</v>
      </c>
      <c r="G2" t="s">
        <v>58</v>
      </c>
      <c r="H2" t="s">
        <v>85</v>
      </c>
      <c r="I2" t="s">
        <v>86</v>
      </c>
      <c r="J2" t="s">
        <v>87</v>
      </c>
      <c r="K2" t="s">
        <v>88</v>
      </c>
      <c r="L2" t="s">
        <v>89</v>
      </c>
      <c r="M2" t="s">
        <v>90</v>
      </c>
      <c r="N2" t="s">
        <v>261</v>
      </c>
      <c r="O2" t="s">
        <v>262</v>
      </c>
    </row>
    <row r="3" spans="1:15" ht="15" x14ac:dyDescent="0.25">
      <c r="A3" t="s">
        <v>75</v>
      </c>
      <c r="E3">
        <v>5</v>
      </c>
      <c r="F3" s="106">
        <v>0</v>
      </c>
      <c r="G3" s="108">
        <v>0</v>
      </c>
      <c r="H3" s="108">
        <v>0</v>
      </c>
      <c r="I3" s="107">
        <v>0</v>
      </c>
      <c r="J3" s="107">
        <v>0</v>
      </c>
      <c r="K3" s="107">
        <v>0</v>
      </c>
      <c r="L3" s="107">
        <v>0</v>
      </c>
      <c r="M3" s="107">
        <v>1</v>
      </c>
      <c r="N3" s="107">
        <v>3</v>
      </c>
      <c r="O3" s="107">
        <v>0</v>
      </c>
    </row>
    <row r="4" spans="1:15" ht="15" x14ac:dyDescent="0.25">
      <c r="A4" t="s">
        <v>76</v>
      </c>
      <c r="E4">
        <v>20</v>
      </c>
      <c r="F4" s="106">
        <v>4</v>
      </c>
      <c r="G4" s="106">
        <v>3</v>
      </c>
      <c r="H4" s="106">
        <v>3</v>
      </c>
      <c r="I4" s="109">
        <v>3</v>
      </c>
      <c r="J4" s="109">
        <v>6</v>
      </c>
      <c r="K4" s="109">
        <v>1</v>
      </c>
      <c r="L4" s="107">
        <v>0</v>
      </c>
      <c r="M4" s="107">
        <v>2</v>
      </c>
      <c r="N4" s="107">
        <v>2</v>
      </c>
      <c r="O4" s="107">
        <v>0</v>
      </c>
    </row>
    <row r="5" spans="1:15" ht="15" x14ac:dyDescent="0.25">
      <c r="A5" t="s">
        <v>77</v>
      </c>
      <c r="E5">
        <v>0</v>
      </c>
      <c r="F5" s="106">
        <v>0</v>
      </c>
      <c r="G5" s="106">
        <v>0</v>
      </c>
      <c r="H5" s="106">
        <v>0</v>
      </c>
      <c r="I5" s="106">
        <v>0</v>
      </c>
      <c r="J5" s="106">
        <v>0</v>
      </c>
      <c r="K5" s="106">
        <v>0</v>
      </c>
      <c r="L5" s="106">
        <v>0</v>
      </c>
      <c r="M5" s="106">
        <v>3</v>
      </c>
      <c r="N5" s="106">
        <v>2</v>
      </c>
      <c r="O5" s="106">
        <v>0</v>
      </c>
    </row>
    <row r="6" spans="1:15" ht="15" x14ac:dyDescent="0.25">
      <c r="A6" t="s">
        <v>78</v>
      </c>
      <c r="E6">
        <v>20</v>
      </c>
      <c r="F6" s="106">
        <v>0</v>
      </c>
      <c r="G6" s="106">
        <v>0</v>
      </c>
      <c r="H6" s="106">
        <v>0</v>
      </c>
      <c r="I6" s="106">
        <v>0</v>
      </c>
      <c r="J6" s="106">
        <v>0</v>
      </c>
      <c r="K6" s="106">
        <v>0</v>
      </c>
      <c r="L6" s="106">
        <v>0</v>
      </c>
      <c r="M6" s="106">
        <v>10</v>
      </c>
      <c r="N6" s="106">
        <v>14</v>
      </c>
      <c r="O6" s="106">
        <v>0</v>
      </c>
    </row>
    <row r="25" spans="1:3" x14ac:dyDescent="0.2">
      <c r="B25" s="24" t="s">
        <v>83</v>
      </c>
      <c r="C25" s="24"/>
    </row>
    <row r="26" spans="1:3" x14ac:dyDescent="0.2">
      <c r="B26" t="s">
        <v>79</v>
      </c>
    </row>
    <row r="27" spans="1:3" x14ac:dyDescent="0.2">
      <c r="B27" t="s">
        <v>84</v>
      </c>
    </row>
    <row r="28" spans="1:3" x14ac:dyDescent="0.2">
      <c r="B28" s="30" t="s">
        <v>91</v>
      </c>
    </row>
    <row r="29" spans="1:3" x14ac:dyDescent="0.2">
      <c r="B29" t="s">
        <v>80</v>
      </c>
    </row>
    <row r="30" spans="1:3" x14ac:dyDescent="0.2">
      <c r="A30" t="s">
        <v>13</v>
      </c>
    </row>
  </sheetData>
  <phoneticPr fontId="2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83"/>
  <sheetViews>
    <sheetView topLeftCell="B16" workbookViewId="0">
      <selection activeCell="N59" sqref="N59"/>
    </sheetView>
  </sheetViews>
  <sheetFormatPr defaultRowHeight="12.75" x14ac:dyDescent="0.2"/>
  <cols>
    <col min="2" max="2" width="13.28515625" customWidth="1"/>
    <col min="3" max="3" width="14.28515625" customWidth="1"/>
    <col min="4" max="4" width="14.85546875" customWidth="1"/>
    <col min="5" max="5" width="10.5703125" customWidth="1"/>
    <col min="6" max="6" width="10.7109375" customWidth="1"/>
    <col min="7" max="7" width="7.7109375" style="2" customWidth="1"/>
    <col min="8" max="8" width="9.140625" style="53"/>
    <col min="10" max="10" width="13.7109375" customWidth="1"/>
    <col min="11" max="11" width="14.28515625" customWidth="1"/>
    <col min="12" max="13" width="13.7109375" customWidth="1"/>
    <col min="14" max="14" width="11.7109375" customWidth="1"/>
    <col min="15" max="15" width="7.7109375" bestFit="1" customWidth="1"/>
    <col min="16" max="16" width="8.42578125" bestFit="1" customWidth="1"/>
  </cols>
  <sheetData>
    <row r="1" spans="1:16" ht="29.25" customHeight="1" x14ac:dyDescent="0.25">
      <c r="A1" s="61" t="s">
        <v>13</v>
      </c>
      <c r="B1" s="98" t="s">
        <v>236</v>
      </c>
      <c r="C1" s="99"/>
      <c r="D1" s="99"/>
      <c r="E1" s="99"/>
      <c r="F1" s="99"/>
      <c r="G1" s="100"/>
      <c r="H1" s="101"/>
      <c r="I1" s="99"/>
      <c r="J1" s="99"/>
      <c r="K1" s="99"/>
    </row>
    <row r="2" spans="1:16" ht="15.75" x14ac:dyDescent="0.25">
      <c r="B2" s="102" t="s">
        <v>237</v>
      </c>
      <c r="C2" s="99"/>
      <c r="D2" s="99"/>
      <c r="E2" s="99"/>
      <c r="F2" s="99"/>
      <c r="G2" s="100"/>
      <c r="H2" s="101"/>
      <c r="I2" s="99"/>
      <c r="J2" s="99"/>
      <c r="K2" s="99"/>
    </row>
    <row r="3" spans="1:16" ht="15.75" x14ac:dyDescent="0.25">
      <c r="B3" s="102" t="s">
        <v>238</v>
      </c>
      <c r="C3" s="99"/>
      <c r="D3" s="99"/>
      <c r="E3" s="99"/>
      <c r="F3" s="99"/>
      <c r="G3" s="100"/>
      <c r="H3" s="101"/>
      <c r="I3" s="99"/>
      <c r="J3" s="99"/>
      <c r="K3" s="99"/>
    </row>
    <row r="4" spans="1:16" ht="15.75" x14ac:dyDescent="0.25">
      <c r="B4" s="102" t="s">
        <v>239</v>
      </c>
      <c r="C4" s="99"/>
      <c r="D4" s="99"/>
      <c r="E4" s="99"/>
      <c r="F4" s="99"/>
      <c r="G4" s="100"/>
      <c r="H4" s="101"/>
      <c r="I4" s="99"/>
      <c r="J4" s="99"/>
      <c r="K4" s="99"/>
    </row>
    <row r="5" spans="1:16" ht="15.75" x14ac:dyDescent="0.25">
      <c r="B5" s="98" t="s">
        <v>240</v>
      </c>
      <c r="C5" s="99"/>
      <c r="D5" s="99"/>
      <c r="E5" s="99"/>
      <c r="F5" s="99"/>
      <c r="G5" s="100"/>
      <c r="H5" s="101"/>
      <c r="I5" s="99"/>
      <c r="J5" s="99"/>
      <c r="K5" s="99"/>
    </row>
    <row r="6" spans="1:16" ht="15.75" x14ac:dyDescent="0.25">
      <c r="B6" s="102" t="s">
        <v>241</v>
      </c>
      <c r="C6" s="99"/>
      <c r="D6" s="99"/>
      <c r="E6" s="99"/>
      <c r="F6" s="99"/>
      <c r="G6" s="100"/>
      <c r="H6" s="101"/>
      <c r="I6" s="99"/>
      <c r="J6" s="99"/>
      <c r="K6" s="99"/>
    </row>
    <row r="7" spans="1:16" ht="15.75" x14ac:dyDescent="0.25">
      <c r="B7" s="102" t="s">
        <v>242</v>
      </c>
      <c r="C7" s="99"/>
      <c r="D7" s="99"/>
      <c r="E7" s="99"/>
      <c r="F7" s="99"/>
      <c r="G7" s="100"/>
      <c r="H7" s="101"/>
      <c r="I7" s="99"/>
      <c r="J7" s="99"/>
      <c r="K7" s="99"/>
    </row>
    <row r="8" spans="1:16" ht="15.75" x14ac:dyDescent="0.25">
      <c r="B8" s="102" t="s">
        <v>243</v>
      </c>
      <c r="C8" s="98"/>
      <c r="D8" s="99"/>
      <c r="E8" s="99"/>
      <c r="F8" s="99"/>
      <c r="G8" s="100"/>
      <c r="H8" s="101"/>
      <c r="I8" s="99"/>
      <c r="J8" s="99"/>
      <c r="K8" s="99"/>
    </row>
    <row r="9" spans="1:16" ht="15.75" x14ac:dyDescent="0.25">
      <c r="B9" s="98" t="s">
        <v>231</v>
      </c>
      <c r="C9" s="103"/>
      <c r="D9" s="103"/>
      <c r="E9" s="103"/>
      <c r="F9" s="103"/>
      <c r="G9" s="104"/>
      <c r="H9" s="105"/>
      <c r="I9" s="103"/>
      <c r="J9" s="103"/>
      <c r="K9" s="103"/>
    </row>
    <row r="10" spans="1:16" s="81" customFormat="1" ht="15.75" x14ac:dyDescent="0.25">
      <c r="B10" s="102" t="s">
        <v>232</v>
      </c>
      <c r="C10" s="98"/>
      <c r="D10" s="99"/>
      <c r="E10" s="99"/>
      <c r="F10" s="99"/>
      <c r="G10" s="100"/>
      <c r="H10" s="101"/>
      <c r="I10" s="99"/>
      <c r="J10" s="99"/>
      <c r="K10" s="99"/>
    </row>
    <row r="11" spans="1:16" ht="15.75" x14ac:dyDescent="0.25">
      <c r="B11" s="98" t="s">
        <v>233</v>
      </c>
      <c r="C11" s="98"/>
      <c r="D11" s="99"/>
      <c r="E11" s="99"/>
      <c r="F11" s="99"/>
      <c r="G11" s="100"/>
      <c r="H11" s="101"/>
      <c r="I11" s="99"/>
      <c r="J11" s="99"/>
      <c r="K11" s="99"/>
    </row>
    <row r="12" spans="1:16" ht="15.75" x14ac:dyDescent="0.25">
      <c r="B12" s="102" t="s">
        <v>234</v>
      </c>
      <c r="C12" s="98"/>
      <c r="D12" s="99"/>
      <c r="E12" s="99"/>
      <c r="F12" s="99"/>
      <c r="G12" s="100"/>
      <c r="H12" s="101"/>
      <c r="I12" s="99"/>
      <c r="J12" s="99"/>
      <c r="K12" s="99"/>
    </row>
    <row r="13" spans="1:16" ht="15.75" x14ac:dyDescent="0.25">
      <c r="B13" s="102" t="s">
        <v>235</v>
      </c>
      <c r="C13" s="98"/>
      <c r="D13" s="99"/>
      <c r="E13" s="99"/>
      <c r="F13" s="99"/>
      <c r="G13" s="100"/>
      <c r="H13" s="101"/>
      <c r="I13" s="99"/>
      <c r="J13" s="99"/>
      <c r="K13" s="99"/>
    </row>
    <row r="15" spans="1:16" ht="16.5" thickBot="1" x14ac:dyDescent="0.3">
      <c r="B15" s="14" t="s">
        <v>62</v>
      </c>
    </row>
    <row r="16" spans="1:16" s="1" customFormat="1" x14ac:dyDescent="0.2">
      <c r="B16" s="4" t="s">
        <v>9</v>
      </c>
      <c r="C16" s="5" t="s">
        <v>8</v>
      </c>
      <c r="D16" s="51" t="s">
        <v>246</v>
      </c>
      <c r="E16" s="8"/>
      <c r="F16" s="8"/>
      <c r="G16" s="8"/>
      <c r="H16" s="54"/>
      <c r="J16" s="86"/>
      <c r="K16" s="87"/>
      <c r="L16" s="88"/>
      <c r="M16" s="89"/>
      <c r="N16" s="89"/>
      <c r="O16" s="89"/>
      <c r="P16" s="89"/>
    </row>
    <row r="17" spans="1:16" ht="13.5" thickBot="1" x14ac:dyDescent="0.25">
      <c r="B17" s="6" t="s">
        <v>10</v>
      </c>
      <c r="C17" s="21" t="s">
        <v>11</v>
      </c>
      <c r="H17" s="55"/>
      <c r="J17" s="86"/>
      <c r="K17" s="87"/>
      <c r="L17" s="86"/>
      <c r="M17" s="86"/>
      <c r="N17" s="86"/>
      <c r="O17" s="90"/>
      <c r="P17" s="91"/>
    </row>
    <row r="18" spans="1:16" ht="51" x14ac:dyDescent="0.2">
      <c r="B18" s="10" t="s">
        <v>0</v>
      </c>
      <c r="C18" s="8" t="s">
        <v>1</v>
      </c>
      <c r="D18" s="8" t="s">
        <v>2</v>
      </c>
      <c r="E18" s="51" t="s">
        <v>93</v>
      </c>
      <c r="F18" s="51" t="s">
        <v>94</v>
      </c>
      <c r="G18" s="52" t="s">
        <v>95</v>
      </c>
      <c r="H18" s="56" t="s">
        <v>10</v>
      </c>
      <c r="J18" s="89"/>
      <c r="K18" s="89"/>
      <c r="L18" s="89"/>
      <c r="M18" s="89"/>
      <c r="N18" s="89"/>
      <c r="O18" s="92"/>
      <c r="P18" s="92"/>
    </row>
    <row r="19" spans="1:16" x14ac:dyDescent="0.2">
      <c r="A19" t="s">
        <v>38</v>
      </c>
      <c r="B19" s="34">
        <v>44500</v>
      </c>
      <c r="C19" s="26">
        <v>44525</v>
      </c>
      <c r="D19" s="39">
        <v>44545</v>
      </c>
      <c r="E19" s="40">
        <f>D19-B19</f>
        <v>45</v>
      </c>
      <c r="F19" s="40">
        <f>D19-C19</f>
        <v>20</v>
      </c>
      <c r="G19" s="41" t="s">
        <v>7</v>
      </c>
      <c r="H19" s="57">
        <v>30</v>
      </c>
      <c r="I19" s="9"/>
      <c r="J19" s="26"/>
      <c r="K19" s="26"/>
      <c r="L19" s="26"/>
      <c r="M19" s="86"/>
      <c r="N19" s="86"/>
      <c r="O19" s="90"/>
      <c r="P19" s="93"/>
    </row>
    <row r="20" spans="1:16" x14ac:dyDescent="0.2">
      <c r="A20" t="s">
        <v>39</v>
      </c>
      <c r="B20" s="34">
        <v>44530</v>
      </c>
      <c r="C20" s="26">
        <v>44557</v>
      </c>
      <c r="D20" s="26">
        <v>44571</v>
      </c>
      <c r="E20">
        <f>D20-B20</f>
        <v>41</v>
      </c>
      <c r="F20">
        <f>D20-C20</f>
        <v>14</v>
      </c>
      <c r="G20" s="2" t="s">
        <v>7</v>
      </c>
      <c r="H20" s="57">
        <v>30</v>
      </c>
      <c r="I20" s="9"/>
      <c r="J20" s="26"/>
      <c r="K20" s="26"/>
      <c r="L20" s="26"/>
      <c r="M20" s="86"/>
      <c r="N20" s="86"/>
      <c r="O20" s="90"/>
      <c r="P20" s="93"/>
    </row>
    <row r="21" spans="1:16" x14ac:dyDescent="0.2">
      <c r="A21" t="s">
        <v>40</v>
      </c>
      <c r="B21" s="34">
        <v>44561</v>
      </c>
      <c r="C21" s="26">
        <v>44587</v>
      </c>
      <c r="D21" s="26">
        <v>44620</v>
      </c>
      <c r="E21">
        <f>D21-B21</f>
        <v>59</v>
      </c>
      <c r="F21">
        <f>D21-C21</f>
        <v>33</v>
      </c>
      <c r="G21" s="2" t="s">
        <v>6</v>
      </c>
      <c r="H21" s="57">
        <v>30</v>
      </c>
      <c r="I21" s="9"/>
      <c r="J21" s="26"/>
      <c r="K21" s="26"/>
      <c r="L21" s="26"/>
      <c r="M21" s="86"/>
      <c r="N21" s="86"/>
      <c r="O21" s="90"/>
      <c r="P21" s="93"/>
    </row>
    <row r="22" spans="1:16" x14ac:dyDescent="0.2">
      <c r="A22" t="s">
        <v>41</v>
      </c>
      <c r="B22" s="34">
        <v>44592</v>
      </c>
      <c r="C22" s="26">
        <v>44619</v>
      </c>
      <c r="D22" s="26">
        <v>44640</v>
      </c>
      <c r="E22">
        <f>D22-B22</f>
        <v>48</v>
      </c>
      <c r="F22">
        <f>D22-C22</f>
        <v>21</v>
      </c>
      <c r="G22" s="2" t="s">
        <v>6</v>
      </c>
      <c r="H22" s="57">
        <v>30</v>
      </c>
      <c r="I22" s="9"/>
      <c r="J22" s="26"/>
      <c r="K22" s="26"/>
      <c r="L22" s="26"/>
      <c r="M22" s="86"/>
      <c r="N22" s="86"/>
      <c r="O22" s="90"/>
      <c r="P22" s="93"/>
    </row>
    <row r="23" spans="1:16" x14ac:dyDescent="0.2">
      <c r="A23" t="s">
        <v>42</v>
      </c>
      <c r="B23" s="34">
        <v>44620</v>
      </c>
      <c r="C23" s="26">
        <v>44650</v>
      </c>
      <c r="D23" s="26">
        <v>44666</v>
      </c>
      <c r="E23">
        <f>D23-B23</f>
        <v>46</v>
      </c>
      <c r="F23">
        <f>D23-C23</f>
        <v>16</v>
      </c>
      <c r="G23" s="2" t="s">
        <v>7</v>
      </c>
      <c r="H23" s="57">
        <v>30</v>
      </c>
      <c r="I23" s="9"/>
      <c r="J23" s="26"/>
      <c r="K23" s="26"/>
      <c r="L23" s="26"/>
      <c r="M23" s="86"/>
      <c r="N23" s="86"/>
      <c r="O23" s="90"/>
      <c r="P23" s="93"/>
    </row>
    <row r="24" spans="1:16" x14ac:dyDescent="0.2">
      <c r="A24" t="s">
        <v>43</v>
      </c>
      <c r="B24" s="34">
        <v>44651</v>
      </c>
      <c r="C24" s="26">
        <v>44676</v>
      </c>
      <c r="D24" s="26">
        <v>44696</v>
      </c>
      <c r="E24">
        <f t="shared" ref="E24:E29" si="0">D24-B24</f>
        <v>45</v>
      </c>
      <c r="F24">
        <f t="shared" ref="F24:F29" si="1">D24-C24</f>
        <v>20</v>
      </c>
      <c r="G24" s="2" t="s">
        <v>7</v>
      </c>
      <c r="H24" s="57">
        <v>30</v>
      </c>
      <c r="I24" s="2"/>
      <c r="J24" s="26"/>
      <c r="K24" s="26"/>
      <c r="L24" s="26"/>
      <c r="M24" s="86"/>
      <c r="N24" s="86"/>
      <c r="O24" s="90"/>
      <c r="P24" s="93"/>
    </row>
    <row r="25" spans="1:16" x14ac:dyDescent="0.2">
      <c r="A25" t="s">
        <v>44</v>
      </c>
      <c r="B25" s="34">
        <v>44681</v>
      </c>
      <c r="C25" s="26">
        <v>44696</v>
      </c>
      <c r="D25" s="26">
        <v>44711</v>
      </c>
      <c r="E25">
        <f t="shared" si="0"/>
        <v>30</v>
      </c>
      <c r="F25">
        <f t="shared" si="1"/>
        <v>15</v>
      </c>
      <c r="G25" s="2" t="s">
        <v>7</v>
      </c>
      <c r="H25" s="57">
        <v>30</v>
      </c>
      <c r="I25" s="2"/>
      <c r="J25" s="26"/>
      <c r="K25" s="26"/>
      <c r="L25" s="26"/>
      <c r="M25" s="86"/>
      <c r="N25" s="86"/>
      <c r="O25" s="90"/>
      <c r="P25" s="93"/>
    </row>
    <row r="26" spans="1:16" x14ac:dyDescent="0.2">
      <c r="A26" t="s">
        <v>45</v>
      </c>
      <c r="B26" s="34">
        <v>44712</v>
      </c>
      <c r="C26" s="26">
        <v>44737</v>
      </c>
      <c r="D26" s="26">
        <v>44762</v>
      </c>
      <c r="E26">
        <f t="shared" si="0"/>
        <v>50</v>
      </c>
      <c r="F26">
        <f t="shared" si="1"/>
        <v>25</v>
      </c>
      <c r="G26" s="2" t="s">
        <v>7</v>
      </c>
      <c r="H26" s="57">
        <v>30</v>
      </c>
      <c r="I26" s="2"/>
      <c r="J26" s="26"/>
      <c r="K26" s="26"/>
      <c r="L26" s="26"/>
      <c r="M26" s="86"/>
      <c r="N26" s="86"/>
      <c r="O26" s="90"/>
      <c r="P26" s="93"/>
    </row>
    <row r="27" spans="1:16" x14ac:dyDescent="0.2">
      <c r="A27" t="s">
        <v>46</v>
      </c>
      <c r="B27" s="34">
        <v>44742</v>
      </c>
      <c r="C27" s="26">
        <v>44767</v>
      </c>
      <c r="D27" s="26">
        <v>44799</v>
      </c>
      <c r="E27">
        <f t="shared" si="0"/>
        <v>57</v>
      </c>
      <c r="F27">
        <f t="shared" si="1"/>
        <v>32</v>
      </c>
      <c r="G27" s="2" t="s">
        <v>6</v>
      </c>
      <c r="H27" s="57">
        <v>30</v>
      </c>
      <c r="I27" s="2"/>
      <c r="J27" s="26"/>
      <c r="K27" s="26"/>
      <c r="L27" s="26"/>
      <c r="M27" s="86"/>
      <c r="N27" s="86"/>
      <c r="O27" s="90"/>
      <c r="P27" s="93"/>
    </row>
    <row r="28" spans="1:16" x14ac:dyDescent="0.2">
      <c r="A28" t="s">
        <v>47</v>
      </c>
      <c r="B28" s="34">
        <v>44773</v>
      </c>
      <c r="C28" s="26">
        <v>44798</v>
      </c>
      <c r="D28" s="26">
        <v>44829</v>
      </c>
      <c r="E28">
        <f t="shared" si="0"/>
        <v>56</v>
      </c>
      <c r="F28">
        <f t="shared" si="1"/>
        <v>31</v>
      </c>
      <c r="G28" s="2" t="s">
        <v>6</v>
      </c>
      <c r="H28" s="57">
        <v>30</v>
      </c>
      <c r="I28" s="2"/>
      <c r="J28" s="26"/>
      <c r="K28" s="26"/>
      <c r="L28" s="26"/>
      <c r="M28" s="86"/>
      <c r="N28" s="86"/>
      <c r="O28" s="90"/>
      <c r="P28" s="93"/>
    </row>
    <row r="29" spans="1:16" x14ac:dyDescent="0.2">
      <c r="A29" t="s">
        <v>48</v>
      </c>
      <c r="B29" s="34">
        <v>44804</v>
      </c>
      <c r="C29" s="26">
        <v>44830</v>
      </c>
      <c r="D29" s="26">
        <v>44859</v>
      </c>
      <c r="E29">
        <f t="shared" si="0"/>
        <v>55</v>
      </c>
      <c r="F29">
        <f t="shared" si="1"/>
        <v>29</v>
      </c>
      <c r="G29" s="2" t="s">
        <v>7</v>
      </c>
      <c r="H29" s="57">
        <v>30</v>
      </c>
      <c r="I29" s="2"/>
      <c r="J29" s="26"/>
      <c r="K29" s="26"/>
      <c r="L29" s="26"/>
      <c r="M29" s="86"/>
      <c r="N29" s="86"/>
      <c r="O29" s="90"/>
      <c r="P29" s="93"/>
    </row>
    <row r="30" spans="1:16" x14ac:dyDescent="0.2">
      <c r="A30" t="s">
        <v>37</v>
      </c>
      <c r="B30" s="35">
        <v>44834</v>
      </c>
      <c r="C30" s="36">
        <v>44862</v>
      </c>
      <c r="D30" s="36">
        <v>44880</v>
      </c>
      <c r="E30" s="37">
        <f>D30-B30</f>
        <v>46</v>
      </c>
      <c r="F30" s="37">
        <f>D30-C30</f>
        <v>18</v>
      </c>
      <c r="G30" s="38" t="s">
        <v>7</v>
      </c>
      <c r="H30" s="58">
        <v>30</v>
      </c>
      <c r="I30" s="2"/>
      <c r="J30" s="26"/>
      <c r="K30" s="26"/>
      <c r="L30" s="26"/>
      <c r="M30" s="86"/>
      <c r="N30" s="86"/>
      <c r="O30" s="90"/>
      <c r="P30" s="93"/>
    </row>
    <row r="31" spans="1:16" ht="35.25" customHeight="1" x14ac:dyDescent="0.2">
      <c r="B31" s="27" t="s">
        <v>60</v>
      </c>
      <c r="C31" s="27"/>
      <c r="D31" s="27"/>
      <c r="E31" s="27"/>
      <c r="F31" s="27"/>
      <c r="G31" s="28" t="s">
        <v>230</v>
      </c>
      <c r="H31" s="29">
        <f>8/12</f>
        <v>0.66666666666666663</v>
      </c>
      <c r="I31" s="2"/>
      <c r="J31" s="94"/>
      <c r="K31" s="94"/>
      <c r="L31" s="94"/>
      <c r="M31" s="94"/>
      <c r="N31" s="94"/>
      <c r="O31" s="95"/>
      <c r="P31" s="96"/>
    </row>
    <row r="32" spans="1:16" ht="13.5" thickBot="1" x14ac:dyDescent="0.25">
      <c r="I32" s="2"/>
      <c r="J32" s="86"/>
      <c r="K32" s="86"/>
      <c r="L32" s="86"/>
      <c r="M32" s="86"/>
      <c r="N32" s="86"/>
      <c r="O32" s="86"/>
      <c r="P32" s="86"/>
    </row>
    <row r="33" spans="1:16" x14ac:dyDescent="0.2">
      <c r="B33" s="4" t="s">
        <v>9</v>
      </c>
      <c r="C33" s="5" t="s">
        <v>12</v>
      </c>
      <c r="D33" s="51" t="s">
        <v>246</v>
      </c>
      <c r="E33" s="8"/>
      <c r="F33" s="8"/>
      <c r="G33" s="8"/>
      <c r="H33" s="54"/>
      <c r="J33" s="86"/>
      <c r="K33" s="87"/>
      <c r="L33" s="88"/>
      <c r="M33" s="89"/>
      <c r="N33" s="89"/>
      <c r="O33" s="89"/>
      <c r="P33" s="89"/>
    </row>
    <row r="34" spans="1:16" ht="13.5" thickBot="1" x14ac:dyDescent="0.25">
      <c r="B34" s="7" t="s">
        <v>10</v>
      </c>
      <c r="C34" s="22" t="s">
        <v>11</v>
      </c>
      <c r="H34" s="55"/>
      <c r="J34" s="86"/>
      <c r="K34" s="87"/>
      <c r="L34" s="86"/>
      <c r="M34" s="86"/>
      <c r="N34" s="86"/>
      <c r="O34" s="90"/>
      <c r="P34" s="91"/>
    </row>
    <row r="35" spans="1:16" ht="51" x14ac:dyDescent="0.2">
      <c r="B35" s="31" t="s">
        <v>0</v>
      </c>
      <c r="C35" s="32" t="s">
        <v>1</v>
      </c>
      <c r="D35" s="32" t="s">
        <v>2</v>
      </c>
      <c r="E35" s="32" t="s">
        <v>5</v>
      </c>
      <c r="F35" s="32" t="s">
        <v>4</v>
      </c>
      <c r="G35" s="33" t="s">
        <v>3</v>
      </c>
      <c r="H35" s="56" t="s">
        <v>10</v>
      </c>
      <c r="J35" s="89"/>
      <c r="K35" s="89"/>
      <c r="L35" s="89"/>
      <c r="M35" s="89"/>
      <c r="N35" s="89"/>
      <c r="O35" s="92"/>
      <c r="P35" s="92"/>
    </row>
    <row r="36" spans="1:16" x14ac:dyDescent="0.2">
      <c r="A36" t="s">
        <v>38</v>
      </c>
      <c r="B36" s="34">
        <v>44500</v>
      </c>
      <c r="C36" s="26">
        <v>44525</v>
      </c>
      <c r="D36" s="26">
        <v>44540</v>
      </c>
      <c r="E36">
        <f>D36-B36</f>
        <v>40</v>
      </c>
      <c r="F36">
        <f>D36-C36</f>
        <v>15</v>
      </c>
      <c r="G36" s="2" t="s">
        <v>7</v>
      </c>
      <c r="H36" s="57">
        <v>30</v>
      </c>
      <c r="J36" s="26"/>
      <c r="K36" s="26"/>
      <c r="L36" s="26"/>
      <c r="M36" s="86"/>
      <c r="N36" s="86"/>
      <c r="O36" s="90"/>
      <c r="P36" s="93"/>
    </row>
    <row r="37" spans="1:16" x14ac:dyDescent="0.2">
      <c r="A37" t="s">
        <v>39</v>
      </c>
      <c r="B37" s="34">
        <v>44530</v>
      </c>
      <c r="C37" s="26">
        <v>44557</v>
      </c>
      <c r="D37" s="26">
        <v>44576</v>
      </c>
      <c r="E37">
        <f>D37-B37</f>
        <v>46</v>
      </c>
      <c r="F37">
        <f>D37-C37</f>
        <v>19</v>
      </c>
      <c r="G37" s="2" t="s">
        <v>7</v>
      </c>
      <c r="H37" s="57">
        <v>30</v>
      </c>
      <c r="J37" s="26"/>
      <c r="K37" s="26"/>
      <c r="L37" s="26"/>
      <c r="M37" s="86"/>
      <c r="N37" s="86"/>
      <c r="O37" s="90"/>
      <c r="P37" s="93"/>
    </row>
    <row r="38" spans="1:16" x14ac:dyDescent="0.2">
      <c r="A38" t="s">
        <v>40</v>
      </c>
      <c r="B38" s="34">
        <v>44561</v>
      </c>
      <c r="C38" s="26">
        <v>44587</v>
      </c>
      <c r="D38" s="26">
        <v>44617</v>
      </c>
      <c r="E38">
        <f>D38-B38</f>
        <v>56</v>
      </c>
      <c r="F38">
        <f>D38-C38</f>
        <v>30</v>
      </c>
      <c r="G38" s="2" t="s">
        <v>7</v>
      </c>
      <c r="H38" s="57">
        <v>30</v>
      </c>
      <c r="J38" s="26"/>
      <c r="K38" s="26"/>
      <c r="L38" s="26"/>
      <c r="M38" s="86"/>
      <c r="N38" s="86"/>
      <c r="O38" s="90"/>
      <c r="P38" s="93"/>
    </row>
    <row r="39" spans="1:16" x14ac:dyDescent="0.2">
      <c r="A39" t="s">
        <v>41</v>
      </c>
      <c r="B39" s="34">
        <v>44592</v>
      </c>
      <c r="C39" s="26">
        <v>44619</v>
      </c>
      <c r="D39" s="26">
        <v>44648</v>
      </c>
      <c r="E39">
        <f t="shared" ref="E39:E47" si="2">D39-B39</f>
        <v>56</v>
      </c>
      <c r="F39">
        <f t="shared" ref="F39:F47" si="3">D39-C39</f>
        <v>29</v>
      </c>
      <c r="G39" s="2" t="s">
        <v>7</v>
      </c>
      <c r="H39" s="57">
        <v>30</v>
      </c>
      <c r="J39" s="26"/>
      <c r="K39" s="26"/>
      <c r="L39" s="26"/>
      <c r="M39" s="86"/>
      <c r="N39" s="86"/>
      <c r="O39" s="90"/>
      <c r="P39" s="93"/>
    </row>
    <row r="40" spans="1:16" x14ac:dyDescent="0.2">
      <c r="A40" t="s">
        <v>42</v>
      </c>
      <c r="B40" s="34">
        <v>44620</v>
      </c>
      <c r="C40" s="26">
        <v>44650</v>
      </c>
      <c r="D40" s="26">
        <v>44681</v>
      </c>
      <c r="E40">
        <f t="shared" si="2"/>
        <v>61</v>
      </c>
      <c r="F40">
        <f t="shared" si="3"/>
        <v>31</v>
      </c>
      <c r="G40" s="2" t="s">
        <v>6</v>
      </c>
      <c r="H40" s="57">
        <v>30</v>
      </c>
      <c r="J40" s="26"/>
      <c r="K40" s="26"/>
      <c r="L40" s="26"/>
      <c r="M40" s="86"/>
      <c r="N40" s="86"/>
      <c r="O40" s="90"/>
      <c r="P40" s="93"/>
    </row>
    <row r="41" spans="1:16" x14ac:dyDescent="0.2">
      <c r="A41" t="s">
        <v>43</v>
      </c>
      <c r="B41" s="34">
        <v>44651</v>
      </c>
      <c r="C41" s="26">
        <v>44676</v>
      </c>
      <c r="D41" s="26">
        <v>44701</v>
      </c>
      <c r="E41">
        <f t="shared" si="2"/>
        <v>50</v>
      </c>
      <c r="F41">
        <f t="shared" si="3"/>
        <v>25</v>
      </c>
      <c r="G41" s="2" t="s">
        <v>7</v>
      </c>
      <c r="H41" s="57">
        <v>30</v>
      </c>
      <c r="J41" s="26"/>
      <c r="K41" s="26"/>
      <c r="L41" s="26"/>
      <c r="M41" s="86"/>
      <c r="N41" s="86"/>
      <c r="O41" s="90"/>
      <c r="P41" s="93"/>
    </row>
    <row r="42" spans="1:16" x14ac:dyDescent="0.2">
      <c r="A42" t="s">
        <v>44</v>
      </c>
      <c r="B42" s="34">
        <v>44681</v>
      </c>
      <c r="C42" s="26">
        <v>44696</v>
      </c>
      <c r="D42" s="26">
        <v>44732</v>
      </c>
      <c r="E42">
        <f t="shared" si="2"/>
        <v>51</v>
      </c>
      <c r="F42">
        <f t="shared" si="3"/>
        <v>36</v>
      </c>
      <c r="G42" s="2" t="s">
        <v>6</v>
      </c>
      <c r="H42" s="57">
        <v>30</v>
      </c>
      <c r="J42" s="26"/>
      <c r="K42" s="26"/>
      <c r="L42" s="26"/>
      <c r="M42" s="86"/>
      <c r="N42" s="86"/>
      <c r="O42" s="90"/>
      <c r="P42" s="93"/>
    </row>
    <row r="43" spans="1:16" x14ac:dyDescent="0.2">
      <c r="A43" t="s">
        <v>45</v>
      </c>
      <c r="B43" s="34">
        <v>44712</v>
      </c>
      <c r="C43" s="26">
        <v>44737</v>
      </c>
      <c r="D43" s="26">
        <v>44772</v>
      </c>
      <c r="E43">
        <f t="shared" si="2"/>
        <v>60</v>
      </c>
      <c r="F43">
        <f t="shared" si="3"/>
        <v>35</v>
      </c>
      <c r="G43" s="2" t="s">
        <v>6</v>
      </c>
      <c r="H43" s="57">
        <v>30</v>
      </c>
      <c r="J43" s="26"/>
      <c r="K43" s="26"/>
      <c r="L43" s="26"/>
      <c r="M43" s="86"/>
      <c r="N43" s="86"/>
      <c r="O43" s="90"/>
      <c r="P43" s="93"/>
    </row>
    <row r="44" spans="1:16" x14ac:dyDescent="0.2">
      <c r="A44" t="s">
        <v>46</v>
      </c>
      <c r="B44" s="34">
        <v>44742</v>
      </c>
      <c r="C44" s="26">
        <v>44767</v>
      </c>
      <c r="D44" s="26">
        <v>44799</v>
      </c>
      <c r="E44">
        <f t="shared" si="2"/>
        <v>57</v>
      </c>
      <c r="F44">
        <f t="shared" si="3"/>
        <v>32</v>
      </c>
      <c r="G44" s="2" t="s">
        <v>6</v>
      </c>
      <c r="H44" s="57">
        <v>30</v>
      </c>
      <c r="J44" s="26"/>
      <c r="K44" s="26"/>
      <c r="L44" s="26"/>
      <c r="M44" s="86"/>
      <c r="N44" s="86"/>
      <c r="O44" s="90"/>
      <c r="P44" s="93"/>
    </row>
    <row r="45" spans="1:16" x14ac:dyDescent="0.2">
      <c r="A45" t="s">
        <v>47</v>
      </c>
      <c r="B45" s="34">
        <v>44773</v>
      </c>
      <c r="C45" s="26">
        <v>44798</v>
      </c>
      <c r="D45" s="26">
        <v>44833</v>
      </c>
      <c r="E45">
        <f t="shared" si="2"/>
        <v>60</v>
      </c>
      <c r="F45">
        <f t="shared" si="3"/>
        <v>35</v>
      </c>
      <c r="G45" s="2" t="s">
        <v>6</v>
      </c>
      <c r="H45" s="57">
        <v>30</v>
      </c>
      <c r="J45" s="26"/>
      <c r="K45" s="26"/>
      <c r="L45" s="26"/>
      <c r="M45" s="86"/>
      <c r="N45" s="86"/>
      <c r="O45" s="90"/>
      <c r="P45" s="93"/>
    </row>
    <row r="46" spans="1:16" x14ac:dyDescent="0.2">
      <c r="A46" t="s">
        <v>48</v>
      </c>
      <c r="B46" s="34">
        <v>44804</v>
      </c>
      <c r="C46" s="26">
        <v>44830</v>
      </c>
      <c r="D46" s="26">
        <v>44858</v>
      </c>
      <c r="E46">
        <f t="shared" si="2"/>
        <v>54</v>
      </c>
      <c r="F46">
        <f t="shared" si="3"/>
        <v>28</v>
      </c>
      <c r="G46" s="2" t="s">
        <v>7</v>
      </c>
      <c r="H46" s="57">
        <v>30</v>
      </c>
      <c r="J46" s="26"/>
      <c r="K46" s="26"/>
      <c r="L46" s="26"/>
      <c r="M46" s="86"/>
      <c r="N46" s="86"/>
      <c r="O46" s="90"/>
      <c r="P46" s="93"/>
    </row>
    <row r="47" spans="1:16" x14ac:dyDescent="0.2">
      <c r="A47" t="s">
        <v>37</v>
      </c>
      <c r="B47" s="35">
        <v>44834</v>
      </c>
      <c r="C47" s="36">
        <v>44862</v>
      </c>
      <c r="D47" s="36">
        <v>44875</v>
      </c>
      <c r="E47" s="37">
        <f t="shared" si="2"/>
        <v>41</v>
      </c>
      <c r="F47" s="37">
        <f t="shared" si="3"/>
        <v>13</v>
      </c>
      <c r="G47" s="38" t="s">
        <v>7</v>
      </c>
      <c r="H47" s="58">
        <v>30</v>
      </c>
      <c r="J47" s="26"/>
      <c r="K47" s="26"/>
      <c r="L47" s="26"/>
      <c r="M47" s="86"/>
      <c r="N47" s="86"/>
      <c r="O47" s="90"/>
      <c r="P47" s="93"/>
    </row>
    <row r="48" spans="1:16" ht="58.5" customHeight="1" x14ac:dyDescent="0.2">
      <c r="A48" s="30" t="s">
        <v>13</v>
      </c>
      <c r="B48" s="27" t="s">
        <v>61</v>
      </c>
      <c r="C48" s="27"/>
      <c r="D48" s="27"/>
      <c r="E48" s="27"/>
      <c r="F48" s="27" t="s">
        <v>13</v>
      </c>
      <c r="G48" s="28" t="s">
        <v>59</v>
      </c>
      <c r="H48" s="29">
        <f>7/12</f>
        <v>0.58333333333333337</v>
      </c>
      <c r="J48" s="94"/>
      <c r="K48" s="86"/>
      <c r="L48" s="86"/>
      <c r="M48" s="86"/>
      <c r="N48" s="86"/>
      <c r="O48" s="97"/>
      <c r="P48" s="96"/>
    </row>
    <row r="49" spans="2:14" x14ac:dyDescent="0.2">
      <c r="B49" t="s">
        <v>63</v>
      </c>
    </row>
    <row r="51" spans="2:14" x14ac:dyDescent="0.2">
      <c r="L51" t="s">
        <v>64</v>
      </c>
    </row>
    <row r="54" spans="2:14" x14ac:dyDescent="0.2">
      <c r="L54" s="115" t="s">
        <v>81</v>
      </c>
      <c r="M54" s="115"/>
      <c r="N54" s="115"/>
    </row>
    <row r="55" spans="2:14" ht="36.75" customHeight="1" x14ac:dyDescent="0.2">
      <c r="L55" s="114" t="s">
        <v>69</v>
      </c>
      <c r="M55" s="114"/>
      <c r="N55" s="114"/>
    </row>
    <row r="56" spans="2:14" x14ac:dyDescent="0.2">
      <c r="L56" t="s">
        <v>68</v>
      </c>
    </row>
    <row r="58" spans="2:14" ht="12.75" customHeight="1" x14ac:dyDescent="0.2">
      <c r="L58" s="42" t="s">
        <v>65</v>
      </c>
      <c r="M58" s="59" t="s">
        <v>246</v>
      </c>
      <c r="N58" s="59" t="s">
        <v>247</v>
      </c>
    </row>
    <row r="59" spans="2:14" x14ac:dyDescent="0.2">
      <c r="L59" s="42" t="s">
        <v>66</v>
      </c>
      <c r="M59" s="43">
        <f>H31</f>
        <v>0.66666666666666663</v>
      </c>
      <c r="N59" s="43">
        <f>P31</f>
        <v>0</v>
      </c>
    </row>
    <row r="60" spans="2:14" x14ac:dyDescent="0.2">
      <c r="L60" s="42" t="s">
        <v>67</v>
      </c>
      <c r="M60" s="43">
        <f>H48</f>
        <v>0.58333333333333337</v>
      </c>
      <c r="N60" s="43">
        <f>P48</f>
        <v>0</v>
      </c>
    </row>
    <row r="79" ht="13.5" customHeight="1" x14ac:dyDescent="0.2"/>
    <row r="83" ht="26.25" customHeight="1" x14ac:dyDescent="0.2"/>
  </sheetData>
  <mergeCells count="2">
    <mergeCell ref="L55:N55"/>
    <mergeCell ref="L54:N54"/>
  </mergeCells>
  <phoneticPr fontId="0" type="noConversion"/>
  <pageMargins left="0.75" right="0.75" top="1" bottom="1" header="0.5" footer="0.5"/>
  <pageSetup orientation="portrait" horizontalDpi="4294967295"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0"/>
  <sheetViews>
    <sheetView topLeftCell="A31" workbookViewId="0">
      <selection activeCell="G21" sqref="G21"/>
    </sheetView>
  </sheetViews>
  <sheetFormatPr defaultRowHeight="12.75" x14ac:dyDescent="0.2"/>
  <cols>
    <col min="3" max="3" width="14.42578125" customWidth="1"/>
    <col min="4" max="4" width="15.5703125" customWidth="1"/>
    <col min="5" max="5" width="13.5703125" customWidth="1"/>
    <col min="6" max="6" width="7.7109375" customWidth="1"/>
    <col min="7" max="7" width="24.7109375" customWidth="1"/>
    <col min="8" max="8" width="10" customWidth="1"/>
    <col min="9" max="9" width="3.28515625" customWidth="1"/>
    <col min="10" max="15" width="11.7109375" customWidth="1"/>
  </cols>
  <sheetData>
    <row r="1" spans="1:15" ht="26.25" customHeight="1" x14ac:dyDescent="0.2">
      <c r="A1" s="64" t="s">
        <v>96</v>
      </c>
    </row>
    <row r="2" spans="1:15" ht="56.25" customHeight="1" x14ac:dyDescent="0.2">
      <c r="A2" s="117" t="s">
        <v>97</v>
      </c>
      <c r="B2" s="117"/>
      <c r="C2" s="117"/>
      <c r="D2" s="117"/>
      <c r="E2" s="117"/>
      <c r="F2" s="117"/>
      <c r="G2" s="117"/>
    </row>
    <row r="3" spans="1:15" ht="74.25" customHeight="1" x14ac:dyDescent="0.2">
      <c r="A3" s="117" t="s">
        <v>31</v>
      </c>
      <c r="B3" s="117"/>
      <c r="C3" s="117"/>
      <c r="D3" s="117"/>
      <c r="E3" s="117"/>
      <c r="F3" s="117"/>
      <c r="G3" s="117"/>
      <c r="J3" s="2"/>
      <c r="K3" s="2"/>
      <c r="L3" s="2"/>
      <c r="M3" s="2"/>
      <c r="N3" s="2"/>
      <c r="O3" s="2"/>
    </row>
    <row r="4" spans="1:15" ht="89.45" customHeight="1" x14ac:dyDescent="0.2">
      <c r="A4" s="117" t="s">
        <v>244</v>
      </c>
      <c r="B4" s="117"/>
      <c r="C4" s="117"/>
      <c r="D4" s="117"/>
      <c r="E4" s="117"/>
      <c r="F4" s="117"/>
      <c r="G4" s="117"/>
      <c r="J4" s="2"/>
      <c r="K4" s="2"/>
      <c r="L4" s="2"/>
      <c r="M4" s="2"/>
      <c r="N4" s="2"/>
      <c r="O4" s="2"/>
    </row>
    <row r="5" spans="1:15" ht="22.5" customHeight="1" x14ac:dyDescent="0.2">
      <c r="A5" s="117" t="s">
        <v>70</v>
      </c>
      <c r="B5" s="117"/>
      <c r="C5" s="117"/>
      <c r="D5" s="117"/>
      <c r="E5" s="117"/>
      <c r="F5" s="117"/>
      <c r="G5" s="117"/>
    </row>
    <row r="6" spans="1:15" ht="67.5" customHeight="1" x14ac:dyDescent="0.2">
      <c r="A6" s="30" t="s">
        <v>245</v>
      </c>
      <c r="C6" s="17" t="s">
        <v>23</v>
      </c>
      <c r="D6" s="17" t="s">
        <v>24</v>
      </c>
      <c r="E6" s="17" t="s">
        <v>49</v>
      </c>
      <c r="F6" s="17"/>
      <c r="H6" s="17"/>
    </row>
    <row r="7" spans="1:15" x14ac:dyDescent="0.2">
      <c r="C7" s="11">
        <v>44885</v>
      </c>
      <c r="D7" s="11">
        <v>44890</v>
      </c>
      <c r="E7">
        <f>D7-C7</f>
        <v>5</v>
      </c>
      <c r="J7" s="115"/>
      <c r="K7" s="115"/>
      <c r="L7" s="115"/>
      <c r="M7" s="115"/>
      <c r="N7" s="115"/>
      <c r="O7" s="115"/>
    </row>
    <row r="8" spans="1:15" x14ac:dyDescent="0.2">
      <c r="C8" s="11">
        <v>44890</v>
      </c>
      <c r="D8" s="11">
        <v>44891</v>
      </c>
      <c r="E8">
        <f t="shared" ref="E8:E15" si="0">D8-C8</f>
        <v>1</v>
      </c>
      <c r="J8" s="2"/>
      <c r="K8" s="2"/>
      <c r="L8" s="2"/>
      <c r="M8" s="2"/>
      <c r="N8" s="2"/>
      <c r="O8" s="2"/>
    </row>
    <row r="9" spans="1:15" x14ac:dyDescent="0.2">
      <c r="C9" s="11">
        <v>44895</v>
      </c>
      <c r="D9" s="11">
        <v>44900</v>
      </c>
      <c r="E9">
        <f t="shared" si="0"/>
        <v>5</v>
      </c>
      <c r="N9" s="62"/>
      <c r="O9" s="62"/>
    </row>
    <row r="10" spans="1:15" x14ac:dyDescent="0.2">
      <c r="C10" s="11">
        <v>44897</v>
      </c>
      <c r="D10" s="11">
        <v>44941</v>
      </c>
      <c r="E10">
        <f t="shared" si="0"/>
        <v>44</v>
      </c>
    </row>
    <row r="11" spans="1:15" x14ac:dyDescent="0.2">
      <c r="C11" s="11">
        <v>44900</v>
      </c>
      <c r="D11" s="11">
        <v>44910</v>
      </c>
      <c r="E11">
        <f t="shared" si="0"/>
        <v>10</v>
      </c>
      <c r="J11" s="115"/>
      <c r="K11" s="115"/>
      <c r="L11" s="115"/>
      <c r="M11" s="115"/>
      <c r="N11" s="115"/>
      <c r="O11" s="115"/>
    </row>
    <row r="12" spans="1:15" x14ac:dyDescent="0.2">
      <c r="A12" s="16"/>
      <c r="C12" s="11">
        <v>44900</v>
      </c>
      <c r="D12" s="11">
        <v>44910</v>
      </c>
      <c r="E12">
        <f t="shared" si="0"/>
        <v>10</v>
      </c>
      <c r="J12" s="2"/>
      <c r="K12" s="2"/>
      <c r="L12" s="2"/>
      <c r="M12" s="2"/>
      <c r="N12" s="2"/>
      <c r="O12" s="2"/>
    </row>
    <row r="13" spans="1:15" x14ac:dyDescent="0.2">
      <c r="A13" s="16"/>
      <c r="C13" s="11">
        <v>44905</v>
      </c>
      <c r="D13" s="11">
        <v>44910</v>
      </c>
      <c r="E13">
        <f t="shared" si="0"/>
        <v>5</v>
      </c>
      <c r="N13" s="62"/>
      <c r="O13" s="62"/>
    </row>
    <row r="14" spans="1:15" x14ac:dyDescent="0.2">
      <c r="C14" s="11">
        <v>44915</v>
      </c>
      <c r="D14" s="11">
        <v>44923</v>
      </c>
      <c r="E14">
        <f t="shared" si="0"/>
        <v>8</v>
      </c>
    </row>
    <row r="15" spans="1:15" x14ac:dyDescent="0.2">
      <c r="B15" s="17" t="s">
        <v>10</v>
      </c>
      <c r="C15" s="11">
        <v>44925</v>
      </c>
      <c r="D15" s="11">
        <v>44931</v>
      </c>
      <c r="E15">
        <f t="shared" si="0"/>
        <v>6</v>
      </c>
      <c r="J15" s="115"/>
      <c r="K15" s="115"/>
      <c r="L15" s="116"/>
      <c r="M15" s="115"/>
      <c r="N15" s="115"/>
      <c r="O15" s="115"/>
    </row>
    <row r="16" spans="1:15" x14ac:dyDescent="0.2">
      <c r="A16" s="30" t="s">
        <v>98</v>
      </c>
      <c r="B16">
        <v>5</v>
      </c>
      <c r="C16" t="s">
        <v>50</v>
      </c>
      <c r="E16">
        <f>SUM(E7:E15)</f>
        <v>94</v>
      </c>
      <c r="F16" s="110">
        <f>E16/9</f>
        <v>10.444444444444445</v>
      </c>
      <c r="J16" s="2"/>
      <c r="K16" s="2"/>
      <c r="L16" s="2"/>
      <c r="M16" s="2"/>
      <c r="N16" s="2"/>
      <c r="O16" s="2"/>
    </row>
    <row r="17" spans="1:15" x14ac:dyDescent="0.2">
      <c r="A17" s="63" t="s">
        <v>51</v>
      </c>
      <c r="B17">
        <v>5</v>
      </c>
      <c r="D17" t="s">
        <v>71</v>
      </c>
      <c r="F17">
        <v>6</v>
      </c>
      <c r="N17" s="62"/>
      <c r="O17" s="62"/>
    </row>
    <row r="18" spans="1:15" x14ac:dyDescent="0.2">
      <c r="A18" s="63" t="s">
        <v>52</v>
      </c>
      <c r="B18">
        <v>5</v>
      </c>
      <c r="D18" t="s">
        <v>71</v>
      </c>
      <c r="F18" s="30" t="s">
        <v>13</v>
      </c>
    </row>
    <row r="19" spans="1:15" x14ac:dyDescent="0.2">
      <c r="A19" s="30" t="s">
        <v>99</v>
      </c>
      <c r="B19">
        <v>5</v>
      </c>
      <c r="D19" t="s">
        <v>71</v>
      </c>
      <c r="F19" s="30" t="s">
        <v>13</v>
      </c>
    </row>
    <row r="20" spans="1:15" x14ac:dyDescent="0.2">
      <c r="A20" s="23"/>
    </row>
  </sheetData>
  <mergeCells count="13">
    <mergeCell ref="A2:G2"/>
    <mergeCell ref="A3:G3"/>
    <mergeCell ref="A5:G5"/>
    <mergeCell ref="J11:K11"/>
    <mergeCell ref="L11:M11"/>
    <mergeCell ref="A4:G4"/>
    <mergeCell ref="J15:K15"/>
    <mergeCell ref="L15:M15"/>
    <mergeCell ref="N15:O15"/>
    <mergeCell ref="N11:O11"/>
    <mergeCell ref="J7:K7"/>
    <mergeCell ref="L7:M7"/>
    <mergeCell ref="N7:O7"/>
  </mergeCells>
  <phoneticPr fontId="5" type="noConversion"/>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5"/>
  <sheetViews>
    <sheetView topLeftCell="A34" workbookViewId="0">
      <selection activeCell="L9" sqref="L9"/>
    </sheetView>
  </sheetViews>
  <sheetFormatPr defaultRowHeight="12.75" x14ac:dyDescent="0.2"/>
  <cols>
    <col min="1" max="1" width="34.85546875" customWidth="1"/>
    <col min="2" max="2" width="12.140625" customWidth="1"/>
    <col min="3" max="3" width="12" customWidth="1"/>
    <col min="5" max="5" width="10" customWidth="1"/>
    <col min="8" max="8" width="10.140625" bestFit="1" customWidth="1"/>
  </cols>
  <sheetData>
    <row r="1" spans="1:8" ht="34.5" customHeight="1" x14ac:dyDescent="0.2">
      <c r="A1" s="66" t="s">
        <v>100</v>
      </c>
    </row>
    <row r="2" spans="1:8" ht="78" customHeight="1" x14ac:dyDescent="0.2">
      <c r="A2" s="117" t="s">
        <v>25</v>
      </c>
      <c r="B2" s="117"/>
      <c r="C2" s="117"/>
      <c r="D2" s="117"/>
      <c r="E2" s="117"/>
      <c r="F2" s="117"/>
      <c r="G2" s="117"/>
    </row>
    <row r="3" spans="1:8" x14ac:dyDescent="0.2">
      <c r="A3" s="19"/>
      <c r="B3" s="19"/>
      <c r="C3" s="19"/>
      <c r="D3" s="19"/>
    </row>
    <row r="4" spans="1:8" ht="37.5" customHeight="1" x14ac:dyDescent="0.2">
      <c r="A4" s="117" t="s">
        <v>248</v>
      </c>
      <c r="B4" s="117"/>
      <c r="C4" s="117"/>
      <c r="D4" s="117"/>
      <c r="E4" s="117"/>
      <c r="F4" s="117"/>
      <c r="G4" s="117"/>
    </row>
    <row r="5" spans="1:8" ht="52.5" customHeight="1" x14ac:dyDescent="0.2">
      <c r="A5" s="1" t="s">
        <v>28</v>
      </c>
      <c r="B5" s="67" t="s">
        <v>101</v>
      </c>
      <c r="C5" s="67" t="s">
        <v>102</v>
      </c>
      <c r="D5" s="67" t="s">
        <v>103</v>
      </c>
      <c r="E5" s="67" t="s">
        <v>104</v>
      </c>
      <c r="F5" s="67" t="s">
        <v>105</v>
      </c>
      <c r="G5" s="1" t="s">
        <v>30</v>
      </c>
    </row>
    <row r="6" spans="1:8" x14ac:dyDescent="0.2">
      <c r="B6" t="s">
        <v>13</v>
      </c>
    </row>
    <row r="7" spans="1:8" x14ac:dyDescent="0.2">
      <c r="A7" t="s">
        <v>26</v>
      </c>
      <c r="B7" s="24">
        <v>2000</v>
      </c>
      <c r="C7">
        <v>3000</v>
      </c>
      <c r="D7">
        <v>6000</v>
      </c>
      <c r="E7">
        <v>10000</v>
      </c>
      <c r="F7" s="24">
        <f>C7+D7+E7</f>
        <v>19000</v>
      </c>
      <c r="G7">
        <f>F7+B7</f>
        <v>21000</v>
      </c>
      <c r="H7" s="20" t="s">
        <v>250</v>
      </c>
    </row>
    <row r="8" spans="1:8" x14ac:dyDescent="0.2">
      <c r="A8" t="s">
        <v>27</v>
      </c>
      <c r="B8" s="24">
        <v>3000</v>
      </c>
      <c r="C8">
        <v>3500</v>
      </c>
      <c r="D8">
        <v>2000</v>
      </c>
      <c r="E8">
        <v>7000</v>
      </c>
      <c r="F8" s="24">
        <f>C8+D8+E8</f>
        <v>12500</v>
      </c>
      <c r="G8">
        <f>F8+B8</f>
        <v>15500</v>
      </c>
      <c r="H8" s="20" t="s">
        <v>249</v>
      </c>
    </row>
    <row r="9" spans="1:8" x14ac:dyDescent="0.2">
      <c r="A9" t="s">
        <v>29</v>
      </c>
      <c r="B9" s="24">
        <v>4000</v>
      </c>
      <c r="C9">
        <v>2000</v>
      </c>
      <c r="D9">
        <v>1000</v>
      </c>
      <c r="E9">
        <v>6000</v>
      </c>
      <c r="F9" s="24">
        <f>C9+D9+E9</f>
        <v>9000</v>
      </c>
      <c r="G9">
        <f>F9+B9</f>
        <v>13000</v>
      </c>
      <c r="H9" s="20" t="s">
        <v>253</v>
      </c>
    </row>
    <row r="10" spans="1:8" x14ac:dyDescent="0.2">
      <c r="A10" t="s">
        <v>32</v>
      </c>
      <c r="B10" s="24">
        <v>4500</v>
      </c>
      <c r="C10">
        <v>2500</v>
      </c>
      <c r="D10">
        <v>1000</v>
      </c>
      <c r="E10">
        <v>4000</v>
      </c>
      <c r="F10" s="24">
        <f>C10+D10+E10</f>
        <v>7500</v>
      </c>
      <c r="G10">
        <f>F10+B10</f>
        <v>12000</v>
      </c>
      <c r="H10" s="20" t="s">
        <v>254</v>
      </c>
    </row>
    <row r="11" spans="1:8" x14ac:dyDescent="0.2">
      <c r="A11" t="s">
        <v>33</v>
      </c>
      <c r="B11" s="24">
        <v>2500</v>
      </c>
      <c r="F11" s="24">
        <f>G11-B11</f>
        <v>14500</v>
      </c>
      <c r="G11">
        <v>17000</v>
      </c>
      <c r="H11" s="20" t="s">
        <v>251</v>
      </c>
    </row>
    <row r="12" spans="1:8" x14ac:dyDescent="0.2">
      <c r="B12" s="24">
        <v>4000</v>
      </c>
      <c r="F12" s="24">
        <f>G12-B12</f>
        <v>11000</v>
      </c>
      <c r="G12">
        <v>15000</v>
      </c>
      <c r="H12" s="44" t="s">
        <v>252</v>
      </c>
    </row>
    <row r="13" spans="1:8" x14ac:dyDescent="0.2">
      <c r="H13" s="111"/>
    </row>
    <row r="15" spans="1:8" x14ac:dyDescent="0.2">
      <c r="A15" t="s">
        <v>34</v>
      </c>
    </row>
  </sheetData>
  <mergeCells count="2">
    <mergeCell ref="A2:G2"/>
    <mergeCell ref="A4:G4"/>
  </mergeCells>
  <phoneticPr fontId="5" type="noConversion"/>
  <pageMargins left="0.75" right="0.75" top="1" bottom="1" header="0.5" footer="0.5"/>
  <headerFooter alignWithMargins="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3"/>
  <sheetViews>
    <sheetView workbookViewId="0">
      <selection activeCell="F6" sqref="F6"/>
    </sheetView>
  </sheetViews>
  <sheetFormatPr defaultRowHeight="12.75" x14ac:dyDescent="0.2"/>
  <cols>
    <col min="1" max="1" width="12.85546875" customWidth="1"/>
    <col min="2" max="2" width="25.28515625" customWidth="1"/>
    <col min="3" max="3" width="21.140625" customWidth="1"/>
    <col min="9" max="9" width="9" customWidth="1"/>
    <col min="10" max="12" width="9.140625" hidden="1" customWidth="1"/>
  </cols>
  <sheetData>
    <row r="1" spans="1:12" ht="33.75" customHeight="1" x14ac:dyDescent="0.2">
      <c r="A1" s="61" t="s">
        <v>106</v>
      </c>
    </row>
    <row r="2" spans="1:12" ht="83.25" customHeight="1" x14ac:dyDescent="0.2">
      <c r="A2" s="117" t="s">
        <v>107</v>
      </c>
      <c r="B2" s="117"/>
      <c r="C2" s="117"/>
      <c r="D2" s="117"/>
      <c r="E2" s="117"/>
      <c r="F2" s="117"/>
      <c r="G2" s="117"/>
      <c r="H2" s="117"/>
      <c r="I2" s="117"/>
      <c r="J2" s="117"/>
      <c r="K2" s="117"/>
      <c r="L2" s="117"/>
    </row>
    <row r="3" spans="1:12" ht="38.25" customHeight="1" x14ac:dyDescent="0.2">
      <c r="A3" s="117" t="s">
        <v>35</v>
      </c>
      <c r="B3" s="117"/>
      <c r="C3" s="117"/>
      <c r="D3" s="117"/>
      <c r="E3" s="117"/>
      <c r="F3" s="117"/>
      <c r="G3" s="117"/>
      <c r="H3" s="117"/>
      <c r="I3" s="117"/>
      <c r="J3" s="117"/>
      <c r="K3" s="117"/>
      <c r="L3" s="117"/>
    </row>
    <row r="4" spans="1:12" ht="38.25" customHeight="1" x14ac:dyDescent="0.2">
      <c r="B4" s="112" t="s">
        <v>258</v>
      </c>
      <c r="C4" s="13"/>
    </row>
    <row r="5" spans="1:12" x14ac:dyDescent="0.2">
      <c r="A5" s="30" t="s">
        <v>255</v>
      </c>
      <c r="B5" s="18">
        <v>0.2</v>
      </c>
      <c r="C5" s="18"/>
    </row>
    <row r="6" spans="1:12" x14ac:dyDescent="0.2">
      <c r="A6" s="30" t="s">
        <v>256</v>
      </c>
      <c r="B6" s="18">
        <v>0.35</v>
      </c>
      <c r="C6" s="18"/>
    </row>
    <row r="7" spans="1:12" x14ac:dyDescent="0.2">
      <c r="A7" s="30" t="s">
        <v>257</v>
      </c>
      <c r="B7" s="18">
        <v>0.6</v>
      </c>
      <c r="C7" s="18"/>
    </row>
    <row r="8" spans="1:12" x14ac:dyDescent="0.2">
      <c r="A8" s="30" t="s">
        <v>259</v>
      </c>
    </row>
    <row r="9" spans="1:12" ht="12.75" customHeight="1" x14ac:dyDescent="0.2">
      <c r="B9" s="118" t="s">
        <v>36</v>
      </c>
      <c r="C9" s="1"/>
      <c r="D9" s="1"/>
      <c r="E9" s="1"/>
      <c r="F9" s="1"/>
    </row>
    <row r="10" spans="1:12" x14ac:dyDescent="0.2">
      <c r="B10" s="118"/>
    </row>
    <row r="11" spans="1:12" x14ac:dyDescent="0.2">
      <c r="B11" s="118"/>
    </row>
    <row r="12" spans="1:12" x14ac:dyDescent="0.2">
      <c r="B12" s="118"/>
    </row>
    <row r="13" spans="1:12" ht="24" customHeight="1" x14ac:dyDescent="0.2">
      <c r="B13" s="118"/>
    </row>
  </sheetData>
  <mergeCells count="3">
    <mergeCell ref="A2:L2"/>
    <mergeCell ref="A3:L3"/>
    <mergeCell ref="B9:B13"/>
  </mergeCells>
  <phoneticPr fontId="5" type="noConversion"/>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5"/>
  <sheetViews>
    <sheetView topLeftCell="A4" workbookViewId="0">
      <selection activeCell="N54" sqref="N54"/>
    </sheetView>
  </sheetViews>
  <sheetFormatPr defaultRowHeight="12.75" x14ac:dyDescent="0.2"/>
  <cols>
    <col min="1" max="1" width="11.140625" customWidth="1"/>
    <col min="2" max="2" width="11" customWidth="1"/>
    <col min="3" max="3" width="11.5703125" customWidth="1"/>
    <col min="4" max="4" width="11.7109375" customWidth="1"/>
    <col min="6" max="6" width="2.5703125" customWidth="1"/>
    <col min="7" max="7" width="12.42578125" customWidth="1"/>
  </cols>
  <sheetData>
    <row r="1" spans="1:14" ht="36.75" customHeight="1" x14ac:dyDescent="0.2">
      <c r="A1" s="61" t="s">
        <v>108</v>
      </c>
    </row>
    <row r="2" spans="1:14" ht="97.5" customHeight="1" x14ac:dyDescent="0.2">
      <c r="A2" s="119" t="s">
        <v>260</v>
      </c>
      <c r="B2" s="119"/>
      <c r="C2" s="119"/>
      <c r="D2" s="119"/>
      <c r="E2" s="119"/>
      <c r="F2" s="119"/>
      <c r="G2" s="119"/>
      <c r="H2" s="119"/>
      <c r="I2" s="119"/>
      <c r="J2" s="119"/>
      <c r="K2" s="119"/>
      <c r="L2" s="119"/>
    </row>
    <row r="3" spans="1:14" x14ac:dyDescent="0.2">
      <c r="A3" t="s">
        <v>13</v>
      </c>
    </row>
    <row r="4" spans="1:14" x14ac:dyDescent="0.2">
      <c r="A4" t="s">
        <v>14</v>
      </c>
    </row>
    <row r="6" spans="1:14" x14ac:dyDescent="0.2">
      <c r="A6" t="s">
        <v>15</v>
      </c>
      <c r="B6" t="s">
        <v>20</v>
      </c>
    </row>
    <row r="8" spans="1:14" ht="25.5" x14ac:dyDescent="0.2">
      <c r="A8" s="2" t="s">
        <v>16</v>
      </c>
      <c r="B8" s="2" t="s">
        <v>17</v>
      </c>
      <c r="C8" s="13" t="s">
        <v>21</v>
      </c>
      <c r="D8" s="2" t="s">
        <v>19</v>
      </c>
      <c r="E8" s="2" t="s">
        <v>18</v>
      </c>
      <c r="F8" s="2"/>
      <c r="G8" s="13"/>
      <c r="H8" s="13"/>
    </row>
    <row r="9" spans="1:14" x14ac:dyDescent="0.2">
      <c r="A9" s="2" t="s">
        <v>73</v>
      </c>
      <c r="B9" s="2"/>
      <c r="C9" s="13"/>
      <c r="D9" s="2"/>
      <c r="E9" s="47">
        <f>0.05</f>
        <v>0.05</v>
      </c>
      <c r="F9" s="2"/>
      <c r="G9" s="13"/>
      <c r="H9" s="13"/>
    </row>
    <row r="10" spans="1:14" x14ac:dyDescent="0.2">
      <c r="A10" s="2" t="s">
        <v>74</v>
      </c>
      <c r="B10" s="2"/>
      <c r="C10" s="13"/>
      <c r="D10" s="2"/>
      <c r="E10" s="48">
        <v>-0.05</v>
      </c>
      <c r="F10" s="2"/>
      <c r="G10" s="13"/>
      <c r="H10" s="13"/>
    </row>
    <row r="11" spans="1:14" x14ac:dyDescent="0.2">
      <c r="A11" s="68" t="s">
        <v>90</v>
      </c>
      <c r="B11" s="12">
        <v>159879556</v>
      </c>
      <c r="C11" s="12">
        <v>165063000</v>
      </c>
      <c r="D11" s="12">
        <f>B11-C11</f>
        <v>-5183444</v>
      </c>
      <c r="E11" s="48">
        <f>D11/C11</f>
        <v>-3.1402821952830132E-2</v>
      </c>
      <c r="G11" s="45">
        <f t="shared" ref="G11:G15" si="0">0.05</f>
        <v>0.05</v>
      </c>
      <c r="H11" s="3">
        <v>-0.05</v>
      </c>
      <c r="N11" s="3"/>
    </row>
    <row r="12" spans="1:14" x14ac:dyDescent="0.2">
      <c r="A12" s="68" t="s">
        <v>261</v>
      </c>
      <c r="B12" s="12">
        <v>195025064</v>
      </c>
      <c r="C12" s="12">
        <v>163570000</v>
      </c>
      <c r="D12" s="12">
        <f t="shared" ref="D12:D15" si="1">B12-C12</f>
        <v>31455064</v>
      </c>
      <c r="E12" s="48">
        <f t="shared" ref="E12:E15" si="2">D12/C12</f>
        <v>0.19230338081555298</v>
      </c>
      <c r="G12" s="45">
        <f t="shared" si="0"/>
        <v>0.05</v>
      </c>
      <c r="H12" s="3">
        <v>-0.05</v>
      </c>
      <c r="N12" s="3"/>
    </row>
    <row r="13" spans="1:14" x14ac:dyDescent="0.2">
      <c r="A13" s="68" t="s">
        <v>262</v>
      </c>
      <c r="B13" s="12">
        <v>137755573</v>
      </c>
      <c r="C13" s="12">
        <v>156171000</v>
      </c>
      <c r="D13" s="12">
        <f t="shared" si="1"/>
        <v>-18415427</v>
      </c>
      <c r="E13" s="48">
        <f t="shared" si="2"/>
        <v>-0.11791835231893245</v>
      </c>
      <c r="G13" s="45">
        <f t="shared" si="0"/>
        <v>0.05</v>
      </c>
      <c r="H13" s="3">
        <v>-0.05</v>
      </c>
      <c r="N13" s="3"/>
    </row>
    <row r="14" spans="1:14" x14ac:dyDescent="0.2">
      <c r="A14" s="68" t="s">
        <v>246</v>
      </c>
      <c r="B14" s="12">
        <v>145657808</v>
      </c>
      <c r="C14" s="12">
        <v>148145000</v>
      </c>
      <c r="D14" s="12">
        <f t="shared" si="1"/>
        <v>-2487192</v>
      </c>
      <c r="E14" s="48">
        <f t="shared" si="2"/>
        <v>-1.6788902764183739E-2</v>
      </c>
      <c r="G14" s="45">
        <f t="shared" si="0"/>
        <v>0.05</v>
      </c>
      <c r="H14" s="3">
        <v>-0.05</v>
      </c>
      <c r="N14" s="3"/>
    </row>
    <row r="15" spans="1:14" x14ac:dyDescent="0.2">
      <c r="A15" s="68" t="s">
        <v>263</v>
      </c>
      <c r="B15" s="49">
        <v>98432343</v>
      </c>
      <c r="C15" s="49">
        <v>87605222</v>
      </c>
      <c r="D15" s="49">
        <f t="shared" si="1"/>
        <v>10827121</v>
      </c>
      <c r="E15" s="50">
        <f t="shared" si="2"/>
        <v>0.12358990426392619</v>
      </c>
      <c r="G15" s="45">
        <f t="shared" si="0"/>
        <v>0.05</v>
      </c>
      <c r="H15" s="3">
        <v>-0.05</v>
      </c>
      <c r="I15" t="s">
        <v>72</v>
      </c>
    </row>
    <row r="45" spans="5:5" ht="25.5" x14ac:dyDescent="0.35">
      <c r="E45" s="46" t="s">
        <v>82</v>
      </c>
    </row>
  </sheetData>
  <mergeCells count="1">
    <mergeCell ref="A2:L2"/>
  </mergeCells>
  <phoneticPr fontId="0" type="noConversion"/>
  <pageMargins left="0.75" right="0.75" top="1" bottom="1" header="0.5" footer="0.5"/>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6"/>
  <sheetViews>
    <sheetView workbookViewId="0">
      <selection activeCell="D22" sqref="D22"/>
    </sheetView>
  </sheetViews>
  <sheetFormatPr defaultRowHeight="12.75" x14ac:dyDescent="0.2"/>
  <cols>
    <col min="2" max="3" width="11.140625" customWidth="1"/>
    <col min="4" max="4" width="5.42578125" customWidth="1"/>
    <col min="6" max="6" width="5.28515625" customWidth="1"/>
    <col min="7" max="7" width="5.5703125" customWidth="1"/>
    <col min="9" max="9" width="10.85546875" customWidth="1"/>
  </cols>
  <sheetData>
    <row r="1" spans="1:10" ht="32.25" customHeight="1" x14ac:dyDescent="0.2">
      <c r="A1" s="61" t="s">
        <v>109</v>
      </c>
    </row>
    <row r="2" spans="1:10" ht="19.5" customHeight="1" x14ac:dyDescent="0.2">
      <c r="A2" s="30" t="s">
        <v>111</v>
      </c>
    </row>
    <row r="3" spans="1:10" x14ac:dyDescent="0.2">
      <c r="B3" t="s">
        <v>112</v>
      </c>
    </row>
    <row r="4" spans="1:10" x14ac:dyDescent="0.2">
      <c r="B4" s="30" t="s">
        <v>110</v>
      </c>
    </row>
    <row r="5" spans="1:10" ht="21" customHeight="1" x14ac:dyDescent="0.2">
      <c r="A5" s="30" t="s">
        <v>113</v>
      </c>
    </row>
    <row r="6" spans="1:10" ht="50.25" customHeight="1" x14ac:dyDescent="0.2">
      <c r="B6" s="120" t="s">
        <v>114</v>
      </c>
      <c r="C6" s="120"/>
      <c r="D6" s="120"/>
      <c r="E6" s="120"/>
      <c r="F6" s="120"/>
      <c r="G6" s="120"/>
      <c r="H6" s="120"/>
      <c r="I6" s="120"/>
    </row>
    <row r="7" spans="1:10" ht="22.5" customHeight="1" x14ac:dyDescent="0.2">
      <c r="A7" s="30" t="s">
        <v>115</v>
      </c>
    </row>
    <row r="8" spans="1:10" ht="78.75" customHeight="1" x14ac:dyDescent="0.2">
      <c r="B8" s="120" t="s">
        <v>116</v>
      </c>
      <c r="C8" s="120"/>
      <c r="D8" s="120"/>
      <c r="E8" s="120"/>
      <c r="F8" s="120"/>
      <c r="G8" s="120"/>
      <c r="H8" s="120"/>
      <c r="I8" s="120"/>
    </row>
    <row r="10" spans="1:10" x14ac:dyDescent="0.2">
      <c r="A10" s="30" t="s">
        <v>117</v>
      </c>
    </row>
    <row r="11" spans="1:10" x14ac:dyDescent="0.2">
      <c r="B11" s="69">
        <v>43373</v>
      </c>
      <c r="C11" s="30" t="s">
        <v>128</v>
      </c>
      <c r="D11" s="30" t="s">
        <v>129</v>
      </c>
      <c r="E11" s="69">
        <v>43465</v>
      </c>
      <c r="F11" s="30" t="s">
        <v>128</v>
      </c>
      <c r="H11" s="69">
        <v>43555</v>
      </c>
    </row>
    <row r="12" spans="1:10" x14ac:dyDescent="0.2">
      <c r="A12" s="30" t="s">
        <v>118</v>
      </c>
      <c r="B12" s="69">
        <v>43736</v>
      </c>
      <c r="C12">
        <v>0</v>
      </c>
      <c r="D12" s="30" t="s">
        <v>7</v>
      </c>
      <c r="E12" s="69">
        <v>43465</v>
      </c>
      <c r="F12">
        <f t="shared" ref="F12:F21" si="0">E12-$E$11</f>
        <v>0</v>
      </c>
      <c r="G12" s="30" t="s">
        <v>7</v>
      </c>
      <c r="H12" s="69">
        <v>43554</v>
      </c>
      <c r="I12">
        <v>0</v>
      </c>
      <c r="J12" s="30" t="s">
        <v>7</v>
      </c>
    </row>
    <row r="13" spans="1:10" x14ac:dyDescent="0.2">
      <c r="A13" s="30" t="s">
        <v>119</v>
      </c>
      <c r="B13" s="69">
        <v>43738</v>
      </c>
      <c r="C13">
        <v>0</v>
      </c>
      <c r="D13" s="30" t="s">
        <v>7</v>
      </c>
      <c r="E13" s="69">
        <v>43466</v>
      </c>
      <c r="F13">
        <f t="shared" si="0"/>
        <v>1</v>
      </c>
      <c r="G13" s="30" t="s">
        <v>6</v>
      </c>
      <c r="H13" s="69">
        <v>43554</v>
      </c>
      <c r="I13">
        <v>0</v>
      </c>
      <c r="J13" s="30" t="s">
        <v>7</v>
      </c>
    </row>
    <row r="14" spans="1:10" x14ac:dyDescent="0.2">
      <c r="A14" s="30" t="s">
        <v>120</v>
      </c>
      <c r="B14" s="69">
        <v>43738</v>
      </c>
      <c r="C14">
        <v>0</v>
      </c>
      <c r="D14" s="30" t="s">
        <v>7</v>
      </c>
      <c r="E14" s="69">
        <v>43467</v>
      </c>
      <c r="F14">
        <f t="shared" si="0"/>
        <v>2</v>
      </c>
      <c r="G14" s="30" t="s">
        <v>6</v>
      </c>
      <c r="H14" s="69">
        <v>43554</v>
      </c>
      <c r="I14">
        <v>0</v>
      </c>
      <c r="J14" s="30" t="s">
        <v>7</v>
      </c>
    </row>
    <row r="15" spans="1:10" x14ac:dyDescent="0.2">
      <c r="A15" s="30" t="s">
        <v>121</v>
      </c>
      <c r="B15" s="69">
        <v>43735</v>
      </c>
      <c r="C15">
        <v>0</v>
      </c>
      <c r="D15" s="30" t="s">
        <v>7</v>
      </c>
      <c r="E15" s="69">
        <v>43468</v>
      </c>
      <c r="F15">
        <f t="shared" si="0"/>
        <v>3</v>
      </c>
      <c r="G15" s="30" t="s">
        <v>6</v>
      </c>
      <c r="H15" s="69">
        <v>43556</v>
      </c>
      <c r="I15">
        <f t="shared" ref="I15:I21" si="1">H15-$H$11</f>
        <v>1</v>
      </c>
      <c r="J15" s="30" t="s">
        <v>6</v>
      </c>
    </row>
    <row r="16" spans="1:10" x14ac:dyDescent="0.2">
      <c r="A16" s="30" t="s">
        <v>122</v>
      </c>
      <c r="B16" s="69">
        <v>43739</v>
      </c>
      <c r="C16">
        <v>1</v>
      </c>
      <c r="D16" s="30" t="s">
        <v>6</v>
      </c>
      <c r="E16" s="69">
        <v>43469</v>
      </c>
      <c r="F16">
        <f t="shared" si="0"/>
        <v>4</v>
      </c>
      <c r="G16" s="30" t="s">
        <v>6</v>
      </c>
      <c r="H16" s="69">
        <v>43556</v>
      </c>
      <c r="I16">
        <f t="shared" si="1"/>
        <v>1</v>
      </c>
      <c r="J16" s="30" t="s">
        <v>6</v>
      </c>
    </row>
    <row r="17" spans="1:10" x14ac:dyDescent="0.2">
      <c r="A17" s="30" t="s">
        <v>123</v>
      </c>
      <c r="B17" s="69">
        <v>43739</v>
      </c>
      <c r="C17">
        <v>1</v>
      </c>
      <c r="D17" s="30" t="s">
        <v>6</v>
      </c>
      <c r="E17" s="69">
        <v>43470</v>
      </c>
      <c r="F17">
        <f t="shared" si="0"/>
        <v>5</v>
      </c>
      <c r="G17" s="30" t="s">
        <v>6</v>
      </c>
      <c r="H17" s="69">
        <v>43556</v>
      </c>
      <c r="I17">
        <f t="shared" si="1"/>
        <v>1</v>
      </c>
      <c r="J17" s="30" t="s">
        <v>6</v>
      </c>
    </row>
    <row r="18" spans="1:10" x14ac:dyDescent="0.2">
      <c r="A18" s="30" t="s">
        <v>124</v>
      </c>
      <c r="B18" s="69">
        <v>43738</v>
      </c>
      <c r="C18">
        <v>0</v>
      </c>
      <c r="D18" s="30" t="s">
        <v>7</v>
      </c>
      <c r="E18" s="69">
        <v>43471</v>
      </c>
      <c r="F18">
        <f t="shared" si="0"/>
        <v>6</v>
      </c>
      <c r="G18" s="30" t="s">
        <v>6</v>
      </c>
      <c r="H18" s="69">
        <v>43558</v>
      </c>
      <c r="I18">
        <f t="shared" si="1"/>
        <v>3</v>
      </c>
      <c r="J18" s="30" t="s">
        <v>6</v>
      </c>
    </row>
    <row r="19" spans="1:10" x14ac:dyDescent="0.2">
      <c r="A19" s="30" t="s">
        <v>125</v>
      </c>
      <c r="B19" s="69">
        <v>43742</v>
      </c>
      <c r="C19">
        <v>4</v>
      </c>
      <c r="D19" s="30" t="s">
        <v>6</v>
      </c>
      <c r="E19" s="69">
        <v>43472</v>
      </c>
      <c r="F19">
        <f t="shared" si="0"/>
        <v>7</v>
      </c>
      <c r="G19" s="30" t="s">
        <v>6</v>
      </c>
      <c r="H19" s="69">
        <v>43558</v>
      </c>
      <c r="I19">
        <f t="shared" si="1"/>
        <v>3</v>
      </c>
      <c r="J19" s="30" t="s">
        <v>6</v>
      </c>
    </row>
    <row r="20" spans="1:10" x14ac:dyDescent="0.2">
      <c r="A20" s="30" t="s">
        <v>126</v>
      </c>
      <c r="B20" s="69">
        <v>43783</v>
      </c>
      <c r="C20">
        <v>44</v>
      </c>
      <c r="D20" s="30" t="s">
        <v>6</v>
      </c>
      <c r="E20" s="69">
        <v>43473</v>
      </c>
      <c r="F20">
        <f t="shared" si="0"/>
        <v>8</v>
      </c>
      <c r="G20" s="30" t="s">
        <v>6</v>
      </c>
      <c r="H20" s="69">
        <v>43559</v>
      </c>
      <c r="I20">
        <f t="shared" si="1"/>
        <v>4</v>
      </c>
      <c r="J20" s="30" t="s">
        <v>6</v>
      </c>
    </row>
    <row r="21" spans="1:10" x14ac:dyDescent="0.2">
      <c r="A21" s="30" t="s">
        <v>127</v>
      </c>
      <c r="B21" s="69">
        <v>43738</v>
      </c>
      <c r="C21">
        <v>0</v>
      </c>
      <c r="D21" s="30" t="s">
        <v>7</v>
      </c>
      <c r="E21" s="69">
        <v>43474</v>
      </c>
      <c r="F21">
        <f t="shared" si="0"/>
        <v>9</v>
      </c>
      <c r="G21" s="30" t="s">
        <v>6</v>
      </c>
      <c r="H21" s="70">
        <v>43559</v>
      </c>
      <c r="I21">
        <f t="shared" si="1"/>
        <v>4</v>
      </c>
      <c r="J21" s="30" t="s">
        <v>6</v>
      </c>
    </row>
    <row r="22" spans="1:10" x14ac:dyDescent="0.2">
      <c r="C22" s="71">
        <f>SUM(C12:C21)/10</f>
        <v>5</v>
      </c>
      <c r="D22">
        <f>6/10</f>
        <v>0.6</v>
      </c>
      <c r="F22">
        <f>SUM(F12:F21)/10</f>
        <v>4.5</v>
      </c>
      <c r="G22">
        <f>1/10</f>
        <v>0.1</v>
      </c>
      <c r="I22">
        <f>SUM(I12:I21)/10</f>
        <v>1.7</v>
      </c>
      <c r="J22">
        <f>3/10</f>
        <v>0.3</v>
      </c>
    </row>
    <row r="24" spans="1:10" x14ac:dyDescent="0.2">
      <c r="A24" s="30" t="s">
        <v>130</v>
      </c>
    </row>
    <row r="25" spans="1:10" x14ac:dyDescent="0.2">
      <c r="A25" s="30" t="s">
        <v>131</v>
      </c>
    </row>
    <row r="26" spans="1:10" x14ac:dyDescent="0.2">
      <c r="A26" s="30" t="s">
        <v>132</v>
      </c>
    </row>
  </sheetData>
  <mergeCells count="2">
    <mergeCell ref="B8:I8"/>
    <mergeCell ref="B6:I6"/>
  </mergeCells>
  <pageMargins left="0.7" right="0.7" top="0.75" bottom="0.75" header="0.3" footer="0.3"/>
  <pageSetup paperSize="5"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29BBA-1545-40F0-B35B-EABAD1BBEB11}">
  <dimension ref="A1:A15"/>
  <sheetViews>
    <sheetView workbookViewId="0">
      <selection activeCell="C7" sqref="C7"/>
    </sheetView>
  </sheetViews>
  <sheetFormatPr defaultRowHeight="12.75" x14ac:dyDescent="0.2"/>
  <cols>
    <col min="1" max="1" width="68.140625" customWidth="1"/>
  </cols>
  <sheetData>
    <row r="1" spans="1:1" x14ac:dyDescent="0.2">
      <c r="A1" s="30" t="s">
        <v>264</v>
      </c>
    </row>
    <row r="3" spans="1:1" x14ac:dyDescent="0.2">
      <c r="A3" s="30" t="s">
        <v>265</v>
      </c>
    </row>
    <row r="4" spans="1:1" x14ac:dyDescent="0.2">
      <c r="A4" s="30" t="s">
        <v>266</v>
      </c>
    </row>
    <row r="5" spans="1:1" x14ac:dyDescent="0.2">
      <c r="A5" s="30" t="s">
        <v>267</v>
      </c>
    </row>
    <row r="6" spans="1:1" x14ac:dyDescent="0.2">
      <c r="A6" s="30" t="s">
        <v>268</v>
      </c>
    </row>
    <row r="7" spans="1:1" x14ac:dyDescent="0.2">
      <c r="A7" s="30" t="s">
        <v>269</v>
      </c>
    </row>
    <row r="9" spans="1:1" x14ac:dyDescent="0.2">
      <c r="A9" s="30" t="s">
        <v>270</v>
      </c>
    </row>
    <row r="10" spans="1:1" x14ac:dyDescent="0.2">
      <c r="A10" s="30" t="s">
        <v>271</v>
      </c>
    </row>
    <row r="11" spans="1:1" x14ac:dyDescent="0.2">
      <c r="A11" s="30" t="s">
        <v>272</v>
      </c>
    </row>
    <row r="12" spans="1:1" x14ac:dyDescent="0.2">
      <c r="A12" s="30" t="s">
        <v>273</v>
      </c>
    </row>
    <row r="13" spans="1:1" x14ac:dyDescent="0.2">
      <c r="A13" s="30" t="s">
        <v>276</v>
      </c>
    </row>
    <row r="14" spans="1:1" x14ac:dyDescent="0.2">
      <c r="A14" s="30" t="s">
        <v>274</v>
      </c>
    </row>
    <row r="15" spans="1:1" x14ac:dyDescent="0.2">
      <c r="A15" s="30" t="s">
        <v>275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Explanation of the Measures</vt:lpstr>
      <vt:lpstr>Audit Improvement</vt:lpstr>
      <vt:lpstr>Bank Recon</vt:lpstr>
      <vt:lpstr># days to process Invoices</vt:lpstr>
      <vt:lpstr>Travel advances</vt:lpstr>
      <vt:lpstr>Fixed Asset Inv</vt:lpstr>
      <vt:lpstr>Est Revenues vs Actuals</vt:lpstr>
      <vt:lpstr>Timeliness of SF425 reports</vt:lpstr>
      <vt:lpstr>Reduction in Federal Receivable</vt:lpstr>
      <vt:lpstr># personnel evaluations</vt:lpstr>
      <vt:lpstr># hours employee training</vt:lpstr>
      <vt:lpstr>clearing old encumbrances</vt:lpstr>
      <vt:lpstr>Example of measure presentation</vt:lpstr>
      <vt:lpstr>Reduction in unused Federal $$s</vt:lpstr>
      <vt:lpstr>'Explanation of the Measures'!Print_Titles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Chestnut Charlie</dc:creator>
  <cp:lastModifiedBy>Jason</cp:lastModifiedBy>
  <cp:lastPrinted>2019-05-30T20:41:05Z</cp:lastPrinted>
  <dcterms:created xsi:type="dcterms:W3CDTF">2011-12-19T22:15:01Z</dcterms:created>
  <dcterms:modified xsi:type="dcterms:W3CDTF">2023-04-29T19:36:31Z</dcterms:modified>
</cp:coreProperties>
</file>